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500" firstSheet="5" activeTab="11"/>
  </bookViews>
  <sheets>
    <sheet name="день 1" sheetId="1" r:id="rId1"/>
    <sheet name="день 2" sheetId="2" r:id="rId2"/>
    <sheet name="день 3" sheetId="3" r:id="rId3"/>
    <sheet name="день 4" sheetId="4" r:id="rId4"/>
    <sheet name="день 5 " sheetId="5" r:id="rId5"/>
    <sheet name="день 6" sheetId="6" r:id="rId6"/>
    <sheet name="день 7" sheetId="7" r:id="rId7"/>
    <sheet name="день 8" sheetId="8" r:id="rId8"/>
    <sheet name="день 9 " sheetId="9" r:id="rId9"/>
    <sheet name="день 10 " sheetId="10" r:id="rId10"/>
    <sheet name="день 11" sheetId="11" r:id="rId11"/>
    <sheet name="день12" sheetId="20" r:id="rId12"/>
    <sheet name="день 12 " sheetId="12" state="hidden" r:id="rId13"/>
    <sheet name="день 13" sheetId="13" state="hidden" r:id="rId14"/>
  </sheets>
  <definedNames>
    <definedName name="_xlnm.Print_Area" localSheetId="0">'день 1'!$B$1:$T$87</definedName>
    <definedName name="_xlnm.Print_Area" localSheetId="9">'день 10 '!$B$2:$S$64</definedName>
    <definedName name="_xlnm.Print_Area" localSheetId="12">'день 12 '!$A$1:$X$60</definedName>
    <definedName name="_xlnm.Print_Area" localSheetId="1">'день 2'!$B$2:$T$73</definedName>
    <definedName name="_xlnm.Print_Area" localSheetId="2">'день 3'!$A$1:$T$84</definedName>
    <definedName name="_xlnm.Print_Area" localSheetId="3">'день 4'!$B$2:$S$101</definedName>
    <definedName name="_xlnm.Print_Area" localSheetId="5">'день 6'!#REF!</definedName>
    <definedName name="_xlnm.Print_Area" localSheetId="7">'день 8'!$B$2:$S$77</definedName>
    <definedName name="_xlnm.Print_Area" localSheetId="8">'день 9 '!$B$1:$S$80</definedName>
    <definedName name="_xlnm.Print_Area" localSheetId="11">день12!$B$2:$T$80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7" l="1"/>
  <c r="J4" i="7"/>
  <c r="K4" i="7"/>
  <c r="L4" i="7"/>
  <c r="M4" i="7"/>
  <c r="N4" i="7"/>
  <c r="O4" i="7"/>
  <c r="P4" i="7"/>
  <c r="Q4" i="7"/>
  <c r="R4" i="7"/>
  <c r="S4" i="7"/>
  <c r="H4" i="7"/>
  <c r="I5" i="10"/>
  <c r="J5" i="10"/>
  <c r="K5" i="10"/>
  <c r="L5" i="10"/>
  <c r="M5" i="10"/>
  <c r="N5" i="10"/>
  <c r="O5" i="10"/>
  <c r="P5" i="10"/>
  <c r="Q5" i="10"/>
  <c r="R5" i="10"/>
  <c r="S5" i="10"/>
  <c r="H5" i="10"/>
  <c r="I35" i="1"/>
  <c r="J35" i="1"/>
  <c r="K35" i="1"/>
  <c r="L35" i="1"/>
  <c r="M35" i="1"/>
  <c r="N35" i="1"/>
  <c r="O35" i="1"/>
  <c r="P35" i="1"/>
  <c r="Q35" i="1"/>
  <c r="R35" i="1"/>
  <c r="S35" i="1"/>
  <c r="H35" i="1"/>
  <c r="I5" i="3" l="1"/>
  <c r="I27" i="9"/>
  <c r="J27" i="9"/>
  <c r="K27" i="9"/>
  <c r="L27" i="9"/>
  <c r="M27" i="9"/>
  <c r="N27" i="9"/>
  <c r="O27" i="9"/>
  <c r="P27" i="9"/>
  <c r="Q27" i="9"/>
  <c r="R27" i="9"/>
  <c r="S27" i="9"/>
  <c r="H27" i="9"/>
  <c r="I5" i="4"/>
  <c r="J5" i="4"/>
  <c r="K5" i="4"/>
  <c r="L5" i="4"/>
  <c r="M5" i="4"/>
  <c r="N5" i="4"/>
  <c r="O5" i="4"/>
  <c r="P5" i="4"/>
  <c r="Q5" i="4"/>
  <c r="R5" i="4"/>
  <c r="S5" i="4"/>
  <c r="H5" i="4"/>
  <c r="I32" i="3"/>
  <c r="J32" i="3"/>
  <c r="J77" i="3" s="1"/>
  <c r="K32" i="3"/>
  <c r="L32" i="3"/>
  <c r="L77" i="3" s="1"/>
  <c r="M32" i="3"/>
  <c r="N32" i="3"/>
  <c r="N77" i="3" s="1"/>
  <c r="O32" i="3"/>
  <c r="P32" i="3"/>
  <c r="P77" i="3" s="1"/>
  <c r="Q32" i="3"/>
  <c r="R32" i="3"/>
  <c r="R77" i="3" s="1"/>
  <c r="S32" i="3"/>
  <c r="H32" i="3"/>
  <c r="I5" i="20"/>
  <c r="J5" i="20"/>
  <c r="K5" i="20"/>
  <c r="L5" i="20"/>
  <c r="M5" i="20"/>
  <c r="N5" i="20"/>
  <c r="O5" i="20"/>
  <c r="P5" i="20"/>
  <c r="Q5" i="20"/>
  <c r="R5" i="20"/>
  <c r="S5" i="20"/>
  <c r="H5" i="20"/>
  <c r="I30" i="11"/>
  <c r="J30" i="11"/>
  <c r="K30" i="11"/>
  <c r="L30" i="11"/>
  <c r="M30" i="11"/>
  <c r="N30" i="11"/>
  <c r="O30" i="11"/>
  <c r="P30" i="11"/>
  <c r="Q30" i="11"/>
  <c r="R30" i="11"/>
  <c r="S30" i="11"/>
  <c r="H30" i="11"/>
  <c r="I5" i="11"/>
  <c r="J5" i="11"/>
  <c r="K5" i="11"/>
  <c r="L5" i="11"/>
  <c r="M5" i="11"/>
  <c r="N5" i="11"/>
  <c r="O5" i="11"/>
  <c r="P5" i="11"/>
  <c r="Q5" i="11"/>
  <c r="R5" i="11"/>
  <c r="S5" i="11"/>
  <c r="H5" i="11"/>
  <c r="I31" i="10"/>
  <c r="J31" i="10"/>
  <c r="K31" i="10"/>
  <c r="L31" i="10"/>
  <c r="M31" i="10"/>
  <c r="N31" i="10"/>
  <c r="O31" i="10"/>
  <c r="P31" i="10"/>
  <c r="Q31" i="10"/>
  <c r="R31" i="10"/>
  <c r="S31" i="10"/>
  <c r="H31" i="10"/>
  <c r="I5" i="9"/>
  <c r="J5" i="9"/>
  <c r="K5" i="9"/>
  <c r="L5" i="9"/>
  <c r="M5" i="9"/>
  <c r="N5" i="9"/>
  <c r="O5" i="9"/>
  <c r="P5" i="9"/>
  <c r="Q5" i="9"/>
  <c r="R5" i="9"/>
  <c r="S5" i="9"/>
  <c r="H5" i="9"/>
  <c r="I38" i="8"/>
  <c r="J38" i="8"/>
  <c r="K38" i="8"/>
  <c r="L38" i="8"/>
  <c r="M38" i="8"/>
  <c r="N38" i="8"/>
  <c r="O38" i="8"/>
  <c r="P38" i="8"/>
  <c r="Q38" i="8"/>
  <c r="R38" i="8"/>
  <c r="S38" i="8"/>
  <c r="H38" i="8"/>
  <c r="I7" i="8"/>
  <c r="J7" i="8"/>
  <c r="K7" i="8"/>
  <c r="L7" i="8"/>
  <c r="M7" i="8"/>
  <c r="N7" i="8"/>
  <c r="O7" i="8"/>
  <c r="P7" i="8"/>
  <c r="Q7" i="8"/>
  <c r="R7" i="8"/>
  <c r="S7" i="8"/>
  <c r="H7" i="8"/>
  <c r="I28" i="7"/>
  <c r="J28" i="7"/>
  <c r="K28" i="7"/>
  <c r="L28" i="7"/>
  <c r="M28" i="7"/>
  <c r="N28" i="7"/>
  <c r="O28" i="7"/>
  <c r="P28" i="7"/>
  <c r="Q28" i="7"/>
  <c r="R28" i="7"/>
  <c r="S28" i="7"/>
  <c r="H28" i="7"/>
  <c r="I5" i="6"/>
  <c r="J5" i="6"/>
  <c r="K5" i="6"/>
  <c r="L5" i="6"/>
  <c r="M5" i="6"/>
  <c r="N5" i="6"/>
  <c r="O5" i="6"/>
  <c r="P5" i="6"/>
  <c r="Q5" i="6"/>
  <c r="R5" i="6"/>
  <c r="S5" i="6"/>
  <c r="H5" i="6"/>
  <c r="I29" i="5"/>
  <c r="J29" i="5"/>
  <c r="K29" i="5"/>
  <c r="L29" i="5"/>
  <c r="M29" i="5"/>
  <c r="N29" i="5"/>
  <c r="O29" i="5"/>
  <c r="P29" i="5"/>
  <c r="Q29" i="5"/>
  <c r="R29" i="5"/>
  <c r="S29" i="5"/>
  <c r="H29" i="5"/>
  <c r="J5" i="3"/>
  <c r="K5" i="3"/>
  <c r="L5" i="3"/>
  <c r="M5" i="3"/>
  <c r="N5" i="3"/>
  <c r="O5" i="3"/>
  <c r="P5" i="3"/>
  <c r="Q5" i="3"/>
  <c r="R5" i="3"/>
  <c r="S5" i="3"/>
  <c r="H5" i="3"/>
  <c r="I46" i="4"/>
  <c r="I97" i="4" s="1"/>
  <c r="J46" i="4"/>
  <c r="K46" i="4"/>
  <c r="K97" i="4" s="1"/>
  <c r="L46" i="4"/>
  <c r="M46" i="4"/>
  <c r="M97" i="4" s="1"/>
  <c r="N46" i="4"/>
  <c r="O46" i="4"/>
  <c r="O97" i="4" s="1"/>
  <c r="P46" i="4"/>
  <c r="Q46" i="4"/>
  <c r="Q97" i="4" s="1"/>
  <c r="R46" i="4"/>
  <c r="S46" i="4"/>
  <c r="S97" i="4" s="1"/>
  <c r="H46" i="4"/>
  <c r="I27" i="2"/>
  <c r="J27" i="2"/>
  <c r="K27" i="2"/>
  <c r="L27" i="2"/>
  <c r="M27" i="2"/>
  <c r="N27" i="2"/>
  <c r="O27" i="2"/>
  <c r="P27" i="2"/>
  <c r="Q27" i="2"/>
  <c r="R27" i="2"/>
  <c r="S27" i="2"/>
  <c r="H27" i="2"/>
  <c r="H97" i="4" l="1"/>
  <c r="R97" i="4"/>
  <c r="P97" i="4"/>
  <c r="N97" i="4"/>
  <c r="L97" i="4"/>
  <c r="J97" i="4"/>
  <c r="S77" i="3"/>
  <c r="Q77" i="3"/>
  <c r="O77" i="3"/>
  <c r="M77" i="3"/>
  <c r="K77" i="3"/>
  <c r="I77" i="3"/>
  <c r="I5" i="2"/>
  <c r="J5" i="2"/>
  <c r="K5" i="2"/>
  <c r="L5" i="2"/>
  <c r="M5" i="2"/>
  <c r="N5" i="2"/>
  <c r="O5" i="2"/>
  <c r="P5" i="2"/>
  <c r="Q5" i="2"/>
  <c r="R5" i="2"/>
  <c r="S5" i="2"/>
  <c r="H5" i="2"/>
  <c r="I10" i="1"/>
  <c r="I86" i="1" s="1"/>
  <c r="J10" i="1"/>
  <c r="J86" i="1" s="1"/>
  <c r="K10" i="1"/>
  <c r="K86" i="1" s="1"/>
  <c r="L10" i="1"/>
  <c r="L86" i="1" s="1"/>
  <c r="M10" i="1"/>
  <c r="M86" i="1" s="1"/>
  <c r="N10" i="1"/>
  <c r="N86" i="1" s="1"/>
  <c r="O10" i="1"/>
  <c r="O86" i="1" s="1"/>
  <c r="P10" i="1"/>
  <c r="P86" i="1" s="1"/>
  <c r="Q10" i="1"/>
  <c r="Q86" i="1" s="1"/>
  <c r="R10" i="1"/>
  <c r="R86" i="1" s="1"/>
  <c r="S10" i="1"/>
  <c r="S86" i="1" s="1"/>
  <c r="H10" i="1"/>
  <c r="H86" i="1" s="1"/>
  <c r="S32" i="20" l="1"/>
  <c r="R32" i="20"/>
  <c r="Q32" i="20"/>
  <c r="P32" i="20"/>
  <c r="O32" i="20"/>
  <c r="N32" i="20"/>
  <c r="M32" i="20"/>
  <c r="L32" i="20"/>
  <c r="K32" i="20"/>
  <c r="K77" i="20" s="1"/>
  <c r="J32" i="20"/>
  <c r="J77" i="20" s="1"/>
  <c r="I32" i="20"/>
  <c r="I77" i="20" s="1"/>
  <c r="H32" i="20"/>
  <c r="S77" i="20"/>
  <c r="R77" i="20"/>
  <c r="Q77" i="20"/>
  <c r="P77" i="20"/>
  <c r="O77" i="20"/>
  <c r="N77" i="20"/>
  <c r="M77" i="20"/>
  <c r="L77" i="20"/>
  <c r="H77" i="20" l="1"/>
  <c r="S27" i="6"/>
  <c r="R27" i="6"/>
  <c r="Q27" i="6"/>
  <c r="P27" i="6"/>
  <c r="O27" i="6"/>
  <c r="N27" i="6"/>
  <c r="M27" i="6"/>
  <c r="L27" i="6"/>
  <c r="K27" i="6"/>
  <c r="J27" i="6"/>
  <c r="I27" i="6"/>
  <c r="H27" i="6"/>
  <c r="H66" i="6" s="1"/>
  <c r="K66" i="6" l="1"/>
  <c r="M66" i="6"/>
  <c r="O66" i="6"/>
  <c r="Q66" i="6"/>
  <c r="S66" i="6"/>
  <c r="L66" i="6"/>
  <c r="N66" i="6"/>
  <c r="P66" i="6"/>
  <c r="R66" i="6"/>
  <c r="I66" i="6"/>
  <c r="J66" i="6"/>
  <c r="I66" i="11"/>
  <c r="K66" i="11"/>
  <c r="M66" i="11"/>
  <c r="O66" i="11"/>
  <c r="Q66" i="11"/>
  <c r="S66" i="11"/>
  <c r="H71" i="8"/>
  <c r="I82" i="7"/>
  <c r="J82" i="7"/>
  <c r="K82" i="7"/>
  <c r="L82" i="7"/>
  <c r="M82" i="7"/>
  <c r="N82" i="7"/>
  <c r="O82" i="7"/>
  <c r="P82" i="7"/>
  <c r="Q82" i="7"/>
  <c r="R82" i="7"/>
  <c r="S82" i="7"/>
  <c r="I4" i="5"/>
  <c r="I71" i="5" s="1"/>
  <c r="J4" i="5"/>
  <c r="J71" i="5" s="1"/>
  <c r="K4" i="5"/>
  <c r="K71" i="5" s="1"/>
  <c r="L4" i="5"/>
  <c r="L71" i="5" s="1"/>
  <c r="M4" i="5"/>
  <c r="M71" i="5" s="1"/>
  <c r="N4" i="5"/>
  <c r="N71" i="5" s="1"/>
  <c r="O4" i="5"/>
  <c r="O71" i="5" s="1"/>
  <c r="P4" i="5"/>
  <c r="P71" i="5" s="1"/>
  <c r="Q4" i="5"/>
  <c r="Q71" i="5" s="1"/>
  <c r="R4" i="5"/>
  <c r="R71" i="5" s="1"/>
  <c r="S4" i="5"/>
  <c r="S71" i="5" s="1"/>
  <c r="H4" i="5"/>
  <c r="H70" i="2"/>
  <c r="I70" i="2"/>
  <c r="J70" i="2"/>
  <c r="L70" i="2"/>
  <c r="M70" i="2"/>
  <c r="N70" i="2"/>
  <c r="O70" i="2"/>
  <c r="P70" i="2"/>
  <c r="Q70" i="2"/>
  <c r="R70" i="2"/>
  <c r="S70" i="2"/>
  <c r="K70" i="2"/>
  <c r="H77" i="3"/>
  <c r="D84" i="13"/>
  <c r="F81" i="13"/>
  <c r="F80" i="13"/>
  <c r="F79" i="13"/>
  <c r="G78" i="13" s="1"/>
  <c r="F77" i="13"/>
  <c r="F76" i="13"/>
  <c r="F75" i="13"/>
  <c r="F74" i="13"/>
  <c r="F73" i="13"/>
  <c r="F72" i="13"/>
  <c r="F71" i="13"/>
  <c r="F70" i="13"/>
  <c r="F69" i="13"/>
  <c r="G68" i="13" s="1"/>
  <c r="X66" i="13"/>
  <c r="W66" i="13"/>
  <c r="V66" i="13"/>
  <c r="U66" i="13"/>
  <c r="T66" i="13"/>
  <c r="S66" i="13"/>
  <c r="R66" i="13"/>
  <c r="Q66" i="13"/>
  <c r="P66" i="13"/>
  <c r="O66" i="13"/>
  <c r="N66" i="13"/>
  <c r="M66" i="13"/>
  <c r="F61" i="13"/>
  <c r="G61" i="13" s="1"/>
  <c r="F59" i="13"/>
  <c r="F58" i="13"/>
  <c r="G57" i="13" s="1"/>
  <c r="F56" i="13"/>
  <c r="F55" i="13"/>
  <c r="F54" i="13"/>
  <c r="F53" i="13"/>
  <c r="F52" i="13"/>
  <c r="F51" i="13"/>
  <c r="G50" i="13"/>
  <c r="F49" i="13"/>
  <c r="F48" i="13"/>
  <c r="F47" i="13"/>
  <c r="F46" i="13"/>
  <c r="F45" i="13"/>
  <c r="F44" i="13"/>
  <c r="F43" i="13"/>
  <c r="G42" i="13"/>
  <c r="F41" i="13"/>
  <c r="F40" i="13"/>
  <c r="F39" i="13"/>
  <c r="F38" i="13"/>
  <c r="F37" i="13"/>
  <c r="F35" i="13"/>
  <c r="F34" i="13"/>
  <c r="F33" i="13"/>
  <c r="F32" i="13"/>
  <c r="F31" i="13"/>
  <c r="F30" i="13"/>
  <c r="F29" i="13"/>
  <c r="F28" i="13"/>
  <c r="F27" i="13"/>
  <c r="F26" i="13"/>
  <c r="G25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H19" i="13"/>
  <c r="F18" i="13"/>
  <c r="F17" i="13"/>
  <c r="F16" i="13"/>
  <c r="G15" i="13" s="1"/>
  <c r="F14" i="13"/>
  <c r="F13" i="13"/>
  <c r="F12" i="13"/>
  <c r="G11" i="13" s="1"/>
  <c r="F10" i="13"/>
  <c r="F9" i="13"/>
  <c r="F8" i="13"/>
  <c r="F7" i="13"/>
  <c r="F6" i="13"/>
  <c r="G5" i="13" s="1"/>
  <c r="X4" i="13"/>
  <c r="X84" i="13" s="1"/>
  <c r="W4" i="13"/>
  <c r="V4" i="13"/>
  <c r="V84" i="13" s="1"/>
  <c r="U4" i="13"/>
  <c r="T4" i="13"/>
  <c r="T84" i="13" s="1"/>
  <c r="S4" i="13"/>
  <c r="R4" i="13"/>
  <c r="R84" i="13" s="1"/>
  <c r="Q4" i="13"/>
  <c r="P4" i="13"/>
  <c r="P84" i="13" s="1"/>
  <c r="O4" i="13"/>
  <c r="N4" i="13"/>
  <c r="N84" i="13" s="1"/>
  <c r="M4" i="13"/>
  <c r="D73" i="12"/>
  <c r="F71" i="12"/>
  <c r="G71" i="12" s="1"/>
  <c r="F68" i="12"/>
  <c r="F67" i="12"/>
  <c r="F66" i="12"/>
  <c r="F65" i="12"/>
  <c r="F64" i="12"/>
  <c r="F63" i="12"/>
  <c r="F62" i="12"/>
  <c r="G61" i="12" s="1"/>
  <c r="X60" i="12"/>
  <c r="W60" i="12"/>
  <c r="V60" i="12"/>
  <c r="U60" i="12"/>
  <c r="T60" i="12"/>
  <c r="S60" i="12"/>
  <c r="R60" i="12"/>
  <c r="Q60" i="12"/>
  <c r="P60" i="12"/>
  <c r="O60" i="12"/>
  <c r="N60" i="12"/>
  <c r="M60" i="12"/>
  <c r="F57" i="12"/>
  <c r="G57" i="12" s="1"/>
  <c r="F55" i="12"/>
  <c r="F54" i="12"/>
  <c r="G54" i="12" s="1"/>
  <c r="F52" i="12"/>
  <c r="F51" i="12"/>
  <c r="F50" i="12"/>
  <c r="F49" i="12"/>
  <c r="F48" i="12"/>
  <c r="F47" i="12"/>
  <c r="F46" i="12"/>
  <c r="F45" i="12"/>
  <c r="H44" i="12"/>
  <c r="I44" i="12" s="1"/>
  <c r="F43" i="12"/>
  <c r="F42" i="12"/>
  <c r="F41" i="12"/>
  <c r="F40" i="12"/>
  <c r="F39" i="12"/>
  <c r="F38" i="12"/>
  <c r="F37" i="12"/>
  <c r="F36" i="12"/>
  <c r="F35" i="12"/>
  <c r="G34" i="12" s="1"/>
  <c r="H34" i="12" s="1"/>
  <c r="I34" i="12" s="1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G20" i="12" s="1"/>
  <c r="X18" i="12"/>
  <c r="X73" i="12" s="1"/>
  <c r="W18" i="12"/>
  <c r="W73" i="12" s="1"/>
  <c r="V18" i="12"/>
  <c r="V73" i="12" s="1"/>
  <c r="U18" i="12"/>
  <c r="U73" i="12" s="1"/>
  <c r="T18" i="12"/>
  <c r="T73" i="12" s="1"/>
  <c r="S18" i="12"/>
  <c r="S73" i="12" s="1"/>
  <c r="R18" i="12"/>
  <c r="R73" i="12" s="1"/>
  <c r="Q18" i="12"/>
  <c r="Q73" i="12" s="1"/>
  <c r="P18" i="12"/>
  <c r="P73" i="12" s="1"/>
  <c r="O18" i="12"/>
  <c r="O73" i="12" s="1"/>
  <c r="N18" i="12"/>
  <c r="N73" i="12" s="1"/>
  <c r="M18" i="12"/>
  <c r="M73" i="12" s="1"/>
  <c r="F14" i="12"/>
  <c r="F13" i="12"/>
  <c r="G12" i="12"/>
  <c r="F11" i="12"/>
  <c r="F10" i="12"/>
  <c r="G8" i="12" s="1"/>
  <c r="F9" i="12"/>
  <c r="F7" i="12"/>
  <c r="F6" i="12"/>
  <c r="F5" i="12"/>
  <c r="F4" i="12"/>
  <c r="G3" i="12" s="1"/>
  <c r="S74" i="9"/>
  <c r="Q74" i="9"/>
  <c r="O74" i="9"/>
  <c r="M74" i="9"/>
  <c r="M84" i="13" l="1"/>
  <c r="O84" i="13"/>
  <c r="Q84" i="13"/>
  <c r="S84" i="13"/>
  <c r="U84" i="13"/>
  <c r="W84" i="13"/>
  <c r="R71" i="8"/>
  <c r="P71" i="8"/>
  <c r="N71" i="8"/>
  <c r="L71" i="8"/>
  <c r="J71" i="8"/>
  <c r="S71" i="8"/>
  <c r="Q71" i="8"/>
  <c r="O71" i="8"/>
  <c r="M71" i="8"/>
  <c r="K71" i="8"/>
  <c r="I71" i="8"/>
  <c r="S64" i="10"/>
  <c r="Q64" i="10"/>
  <c r="O64" i="10"/>
  <c r="M64" i="10"/>
  <c r="K64" i="10"/>
  <c r="I64" i="10"/>
  <c r="H64" i="10"/>
  <c r="R64" i="10"/>
  <c r="P64" i="10"/>
  <c r="N64" i="10"/>
  <c r="L64" i="10"/>
  <c r="J64" i="10"/>
  <c r="H82" i="7"/>
  <c r="I74" i="9"/>
  <c r="H66" i="11"/>
  <c r="R66" i="11"/>
  <c r="P66" i="11"/>
  <c r="N66" i="11"/>
  <c r="L66" i="11"/>
  <c r="K74" i="9"/>
  <c r="H74" i="9"/>
  <c r="J74" i="9"/>
  <c r="L74" i="9"/>
  <c r="N74" i="9"/>
  <c r="P74" i="9"/>
  <c r="R74" i="9"/>
  <c r="J66" i="11"/>
  <c r="H71" i="5"/>
  <c r="H3" i="12"/>
  <c r="I3" i="12" s="1"/>
  <c r="H8" i="12"/>
  <c r="I8" i="12" s="1"/>
  <c r="H12" i="12"/>
  <c r="I12" i="12" s="1"/>
  <c r="H20" i="12"/>
  <c r="I20" i="12" s="1"/>
  <c r="H54" i="12"/>
  <c r="I54" i="12" s="1"/>
  <c r="H57" i="12"/>
  <c r="I57" i="12" s="1"/>
  <c r="H61" i="12"/>
  <c r="I61" i="12" s="1"/>
  <c r="H71" i="12"/>
  <c r="I71" i="12" s="1"/>
  <c r="H5" i="13"/>
  <c r="I5" i="13" s="1"/>
  <c r="H11" i="13"/>
  <c r="I11" i="13" s="1"/>
  <c r="H15" i="13"/>
  <c r="I15" i="13" s="1"/>
  <c r="H25" i="13"/>
  <c r="I25" i="13" s="1"/>
  <c r="H42" i="13"/>
  <c r="I42" i="13" s="1"/>
  <c r="H50" i="13"/>
  <c r="I50" i="13" s="1"/>
  <c r="H57" i="13"/>
  <c r="I57" i="13" s="1"/>
  <c r="H61" i="13"/>
  <c r="I61" i="13" s="1"/>
  <c r="H68" i="13"/>
  <c r="I68" i="13" s="1"/>
  <c r="H78" i="13"/>
  <c r="I78" i="13" s="1"/>
  <c r="I83" i="13" l="1"/>
  <c r="I64" i="13"/>
  <c r="C84" i="13" s="1"/>
  <c r="I72" i="12"/>
  <c r="C73" i="12" s="1"/>
</calcChain>
</file>

<file path=xl/sharedStrings.xml><?xml version="1.0" encoding="utf-8"?>
<sst xmlns="http://schemas.openxmlformats.org/spreadsheetml/2006/main" count="1154" uniqueCount="343">
  <si>
    <t>Утверждено:</t>
  </si>
  <si>
    <t xml:space="preserve">Примерное 12 ти дневное меню </t>
  </si>
  <si>
    <t>1 день</t>
  </si>
  <si>
    <t>Наименование блюда</t>
  </si>
  <si>
    <t>Брутто, г</t>
  </si>
  <si>
    <t>Нетто, г</t>
  </si>
  <si>
    <t>Химический состав</t>
  </si>
  <si>
    <t>Витамины, мг</t>
  </si>
  <si>
    <t>Минералы, мг</t>
  </si>
  <si>
    <t>Выход, г</t>
  </si>
  <si>
    <t>Белки, г</t>
  </si>
  <si>
    <t>Жиры, г</t>
  </si>
  <si>
    <t>Угл., г</t>
  </si>
  <si>
    <t>ЭЦ, ккал</t>
  </si>
  <si>
    <t>С</t>
  </si>
  <si>
    <t>В1</t>
  </si>
  <si>
    <t>А (мг рет.экв.)</t>
  </si>
  <si>
    <t>Е (мг ток.экв.)</t>
  </si>
  <si>
    <t>Ca</t>
  </si>
  <si>
    <t>P</t>
  </si>
  <si>
    <t>Mg</t>
  </si>
  <si>
    <t>Fe</t>
  </si>
  <si>
    <t>Завтрак</t>
  </si>
  <si>
    <t>Каша пшеничная жидкая с маслом (311-2004)</t>
  </si>
  <si>
    <t>200/5</t>
  </si>
  <si>
    <t>крупа пшеничная</t>
  </si>
  <si>
    <t>молоко питьевое</t>
  </si>
  <si>
    <t>сахар</t>
  </si>
  <si>
    <t>соль йодированная</t>
  </si>
  <si>
    <t>масло сливочное</t>
  </si>
  <si>
    <t>Кофейный напиток (253-2004, Пермь)</t>
  </si>
  <si>
    <t>кофейный напиток</t>
  </si>
  <si>
    <t>Бутерброд с сыром и маслом (1;3-2004)</t>
  </si>
  <si>
    <t>хлеб пшеничный</t>
  </si>
  <si>
    <t>сыр</t>
  </si>
  <si>
    <t>1 шт.</t>
  </si>
  <si>
    <t>1шт</t>
  </si>
  <si>
    <t>Обед</t>
  </si>
  <si>
    <t>Суп овощной с мясными фрикадельками (135-2004)</t>
  </si>
  <si>
    <t>200/10</t>
  </si>
  <si>
    <t>картофель -01.09.-31.10.-25%</t>
  </si>
  <si>
    <t>01.11.-31.12.-30%</t>
  </si>
  <si>
    <t>01.01.-29.02.-35%</t>
  </si>
  <si>
    <t>01.03.-40%</t>
  </si>
  <si>
    <t>морковь - до 01.01.-20%</t>
  </si>
  <si>
    <t>с 01.01-25%</t>
  </si>
  <si>
    <t>лук репчатый</t>
  </si>
  <si>
    <t>томатное пюре (без искусственных ароматизаторов, красителей и консервантов)</t>
  </si>
  <si>
    <t>фрикадельки:</t>
  </si>
  <si>
    <t>говядина 1 категории</t>
  </si>
  <si>
    <t>или говядина п/ф</t>
  </si>
  <si>
    <t>соль</t>
  </si>
  <si>
    <t>яйца</t>
  </si>
  <si>
    <t>курица потрошёная 1 категории (мякоть без кожи)</t>
  </si>
  <si>
    <t>или фарш промышленного производства</t>
  </si>
  <si>
    <t>молоко питьевое или вода питьевая</t>
  </si>
  <si>
    <t>масло растительное</t>
  </si>
  <si>
    <t>Рис припущенный с овощами (технико-технологическая карта)</t>
  </si>
  <si>
    <t>крупа рисовая</t>
  </si>
  <si>
    <t>Компот из сухофруктов  (638-2004)</t>
  </si>
  <si>
    <t>сухофрукты</t>
  </si>
  <si>
    <t>вода питьевая</t>
  </si>
  <si>
    <t>Хлеб пшеничный</t>
  </si>
  <si>
    <t>Полдник</t>
  </si>
  <si>
    <t xml:space="preserve"> </t>
  </si>
  <si>
    <t xml:space="preserve">Пирог с повидлом </t>
  </si>
  <si>
    <t xml:space="preserve">мука пшеничная </t>
  </si>
  <si>
    <t xml:space="preserve">повидло </t>
  </si>
  <si>
    <t xml:space="preserve">масло сливочное </t>
  </si>
  <si>
    <t xml:space="preserve">соль йодированная </t>
  </si>
  <si>
    <t>дрожжи прессованные</t>
  </si>
  <si>
    <t>масло растительное для смазки листа</t>
  </si>
  <si>
    <t>Чай с молоком (630-1996)</t>
  </si>
  <si>
    <t>чай-заварка</t>
  </si>
  <si>
    <t>ИТОГО</t>
  </si>
  <si>
    <t>2 день</t>
  </si>
  <si>
    <t>Омлет натуральный с маслом (284-1996)</t>
  </si>
  <si>
    <t>150/5</t>
  </si>
  <si>
    <t xml:space="preserve">яйца </t>
  </si>
  <si>
    <t>Чай с лимоном (629-1996)</t>
  </si>
  <si>
    <t>лимон</t>
  </si>
  <si>
    <t>Бутерброд с маслом (1-2004)</t>
  </si>
  <si>
    <t>30\5</t>
  </si>
  <si>
    <t xml:space="preserve">Масло сливочное </t>
  </si>
  <si>
    <t>Фрукт</t>
  </si>
  <si>
    <t xml:space="preserve">   </t>
  </si>
  <si>
    <t>Рассольник ленинградский с мясом, со сметаной (129-1996)</t>
  </si>
  <si>
    <t>200/8/4</t>
  </si>
  <si>
    <t>говядина п/ф</t>
  </si>
  <si>
    <t>мясо цыпленка</t>
  </si>
  <si>
    <t>01.11.-31.12-30%</t>
  </si>
  <si>
    <t>01.03-40%</t>
  </si>
  <si>
    <t>Крупа рисовая или перловая, или пшеничная</t>
  </si>
  <si>
    <t>морковь- до 01.01-20%</t>
  </si>
  <si>
    <t>огурцы-соленые</t>
  </si>
  <si>
    <t>сметана</t>
  </si>
  <si>
    <t>Гуляш (152-2004 Пермь)</t>
  </si>
  <si>
    <t xml:space="preserve">  грудка курицы п/ф</t>
  </si>
  <si>
    <t>или гуляш полуфабрикат</t>
  </si>
  <si>
    <t>или говядина 1 категории</t>
  </si>
  <si>
    <t>томатное пюре (без искусственных ароматизаторов, красителей и консерванотов)</t>
  </si>
  <si>
    <t>мука пшеничная</t>
  </si>
  <si>
    <t>Картофельное пюре с подгарнировкой (472-1996)</t>
  </si>
  <si>
    <t>01.11-31.12-30%</t>
  </si>
  <si>
    <t>01.01-29.02-35%</t>
  </si>
  <si>
    <t>помидор свежий</t>
  </si>
  <si>
    <t xml:space="preserve">Компот с изюмом </t>
  </si>
  <si>
    <t>изюм</t>
  </si>
  <si>
    <t>вода</t>
  </si>
  <si>
    <t xml:space="preserve">Пирожок с  изюмом </t>
  </si>
  <si>
    <t xml:space="preserve">МАсло растительное </t>
  </si>
  <si>
    <t>яйца для смазки изделия</t>
  </si>
  <si>
    <t>3 день</t>
  </si>
  <si>
    <t>Соль</t>
  </si>
  <si>
    <t>Чай с сахаром (685-2004)</t>
  </si>
  <si>
    <t>чай -заварка</t>
  </si>
  <si>
    <t>Хлеб отрубной</t>
  </si>
  <si>
    <t>Борщ из свежей капусты с картофелем, сос метаной (110-1996)</t>
  </si>
  <si>
    <t>свекла до 01.01-20%</t>
  </si>
  <si>
    <t>капуста белокачанная свежая</t>
  </si>
  <si>
    <t>картофель 01.09.-31.10.-25%</t>
  </si>
  <si>
    <t>01.11-31.12.-30%</t>
  </si>
  <si>
    <t>01.01.-29.02-35%</t>
  </si>
  <si>
    <t>Печень тушеная в соусе (408-1996)</t>
  </si>
  <si>
    <t xml:space="preserve">вода питьевая </t>
  </si>
  <si>
    <t xml:space="preserve">макаронные изделия </t>
  </si>
  <si>
    <t xml:space="preserve">морковь - </t>
  </si>
  <si>
    <t>4 день</t>
  </si>
  <si>
    <t>Тефтели мясные с соусом томатным (461-2004)</t>
  </si>
  <si>
    <t>или фарш промышленого производства</t>
  </si>
  <si>
    <t>Капуста  тушеная (482-1996)</t>
  </si>
  <si>
    <t xml:space="preserve">капуста белокочанная свежая </t>
  </si>
  <si>
    <t>морковь до 01.01-20%</t>
  </si>
  <si>
    <t>с 01.01.-25%</t>
  </si>
  <si>
    <t xml:space="preserve">Компот из сухофруктов  (638-2004) </t>
  </si>
  <si>
    <t>мясо курицы</t>
  </si>
  <si>
    <t>капуста белокочанная свежая</t>
  </si>
  <si>
    <t>крупа пшено</t>
  </si>
  <si>
    <t xml:space="preserve">сметана </t>
  </si>
  <si>
    <t xml:space="preserve">бульон или отвар </t>
  </si>
  <si>
    <t>картофель 01.09-31.10-25%</t>
  </si>
  <si>
    <t>Цикорий с сахаром (685-2004)</t>
  </si>
  <si>
    <t xml:space="preserve">цикорий </t>
  </si>
  <si>
    <t>5 день</t>
  </si>
  <si>
    <t>морковь</t>
  </si>
  <si>
    <t>лук</t>
  </si>
  <si>
    <t>картофель</t>
  </si>
  <si>
    <t>томатное пюре</t>
  </si>
  <si>
    <t>Отвар шиповника (629-1996)</t>
  </si>
  <si>
    <t>Шиповник</t>
  </si>
  <si>
    <t>30\10</t>
  </si>
  <si>
    <t>200/7</t>
  </si>
  <si>
    <t xml:space="preserve">Макаронные изделия </t>
  </si>
  <si>
    <t>Картофель</t>
  </si>
  <si>
    <t>Помидор свежий</t>
  </si>
  <si>
    <t>горбуша</t>
  </si>
  <si>
    <t>яйцо</t>
  </si>
  <si>
    <t>горох</t>
  </si>
  <si>
    <t>Компот из свежих яблок  (638-2004)</t>
  </si>
  <si>
    <t>яблоки</t>
  </si>
  <si>
    <t>6 день</t>
  </si>
  <si>
    <t>Цикорий с молоком (685-2004)</t>
  </si>
  <si>
    <t>цикокий</t>
  </si>
  <si>
    <t>Голубцы ленивые (100-2001 ч.2 Пермь)</t>
  </si>
  <si>
    <t>7 день</t>
  </si>
  <si>
    <t>Суп из овощей со сметаной (135-2004)</t>
  </si>
  <si>
    <t xml:space="preserve">соль </t>
  </si>
  <si>
    <t>горошек зеленый консервированный</t>
  </si>
  <si>
    <t>рис</t>
  </si>
  <si>
    <t>8 день</t>
  </si>
  <si>
    <t>Щи из свежей капусты с картофелем , со сметаной (124-2004)</t>
  </si>
  <si>
    <t>200/7/4</t>
  </si>
  <si>
    <t xml:space="preserve"> мясо курицы</t>
  </si>
  <si>
    <t xml:space="preserve">картофель </t>
  </si>
  <si>
    <t>Компот из кураги (629-1996)</t>
  </si>
  <si>
    <t>Курага</t>
  </si>
  <si>
    <t>9  день</t>
  </si>
  <si>
    <t>курица потрошеная 1 категории (мякоть без кожи)</t>
  </si>
  <si>
    <t>Суп гороховый с курицей с гренками (139-2004)</t>
  </si>
  <si>
    <t>200/10/5</t>
  </si>
  <si>
    <t>курица потрашенная 1 категории</t>
  </si>
  <si>
    <t>крупа манная</t>
  </si>
  <si>
    <t>молоко сгущенное с сахаром</t>
  </si>
  <si>
    <t>10 день</t>
  </si>
  <si>
    <t>творог</t>
  </si>
  <si>
    <t>или мука пшеничная</t>
  </si>
  <si>
    <t>масло сливочное для смазки листа</t>
  </si>
  <si>
    <t>ванилин</t>
  </si>
  <si>
    <t>Каша гречневая (302-2004)</t>
  </si>
  <si>
    <t>крупа гречневая</t>
  </si>
  <si>
    <t>молоко</t>
  </si>
  <si>
    <t>11 день</t>
  </si>
  <si>
    <t xml:space="preserve">Кондитерское изделие </t>
  </si>
  <si>
    <t>12 день</t>
  </si>
  <si>
    <t>ВСЕГО:</t>
  </si>
  <si>
    <t>Сок</t>
  </si>
  <si>
    <t>13 день</t>
  </si>
  <si>
    <t>Цена за кг, руб.</t>
  </si>
  <si>
    <t>Итого за гр., руб.</t>
  </si>
  <si>
    <t>Итого за блюдо, руб</t>
  </si>
  <si>
    <t>Наценка, руб.</t>
  </si>
  <si>
    <t>Итого за блюдо с наценкой, руб.</t>
  </si>
  <si>
    <t>20./9/5</t>
  </si>
  <si>
    <t>1 шт</t>
  </si>
  <si>
    <t>180/10</t>
  </si>
  <si>
    <t>Биточки рубленые из птицы с маслом (461-1996)</t>
  </si>
  <si>
    <t>70/2</t>
  </si>
  <si>
    <t>Фрукт груша</t>
  </si>
  <si>
    <t>Мука пшеничная</t>
  </si>
  <si>
    <t>Масло растительное</t>
  </si>
  <si>
    <t>печень говяжья</t>
  </si>
  <si>
    <t>Каша пшеничная жидкая с маслом (289-2003)</t>
  </si>
  <si>
    <t>200\10</t>
  </si>
  <si>
    <t>Кофейный напиток (719-2003)</t>
  </si>
  <si>
    <t>Бутерброд с сыром и маслом (1;3-2003)</t>
  </si>
  <si>
    <t>30|15|5</t>
  </si>
  <si>
    <t>фрикадельки(138-2003):</t>
  </si>
  <si>
    <t>Суп овощной с мясными фрикадельками (158-2003)</t>
  </si>
  <si>
    <t>Капуста белокочанная</t>
  </si>
  <si>
    <t>морковь - до 01.01.-40%</t>
  </si>
  <si>
    <t>Омлет натуральный с маслом (307-2003)</t>
  </si>
  <si>
    <t>Котлеты из говядины с маслом (466-2003)</t>
  </si>
  <si>
    <t>масло сливочное на полив</t>
  </si>
  <si>
    <t>ВОДА</t>
  </si>
  <si>
    <t>Томатное пюре</t>
  </si>
  <si>
    <t>Суп крестьянский с мясом, со сметаной (157-2003 )</t>
  </si>
  <si>
    <t>кондитеркое изделие</t>
  </si>
  <si>
    <t>суп с макаронными изделиями(169-2003)</t>
  </si>
  <si>
    <t>каша пшеничная рассыпчатая( 10-2020)</t>
  </si>
  <si>
    <t>каша манная жидкая с маслом (11-2020)</t>
  </si>
  <si>
    <t>каша рисовая жидкая с маслом (289-2003)</t>
  </si>
  <si>
    <t>гречка отварная(282-2003)</t>
  </si>
  <si>
    <t>Компот с изюмом(644-2003)</t>
  </si>
  <si>
    <t>200\5</t>
  </si>
  <si>
    <t>гречка отварная(282-3003)</t>
  </si>
  <si>
    <t>Бутерброд с сыром  (1;3-2003)</t>
  </si>
  <si>
    <t>30|15</t>
  </si>
  <si>
    <t>Отвар из шиповника(408-2003)</t>
  </si>
  <si>
    <t>Запеканка из творога  со сгущенным молоком(326-2003)</t>
  </si>
  <si>
    <t>Картофельное пюре(472-196)</t>
  </si>
  <si>
    <t>Консервы  рыбная в масле</t>
  </si>
  <si>
    <t>Зеленый горошек консервиров</t>
  </si>
  <si>
    <t>ИТОГО ЗА ДЕНЬ:</t>
  </si>
  <si>
    <t>Шницель рыбный(511-2003)</t>
  </si>
  <si>
    <t>Морковь</t>
  </si>
  <si>
    <t>Лук репчатый</t>
  </si>
  <si>
    <t>томатная паста</t>
  </si>
  <si>
    <t>итого За обед</t>
  </si>
  <si>
    <t>Итого за обед</t>
  </si>
  <si>
    <t>завтрак</t>
  </si>
  <si>
    <t xml:space="preserve">Итого за </t>
  </si>
  <si>
    <t>итого за завтрак</t>
  </si>
  <si>
    <t xml:space="preserve">итого за завтрак </t>
  </si>
  <si>
    <t>итого за обед</t>
  </si>
  <si>
    <t>Компот с изюмом (644-2003)</t>
  </si>
  <si>
    <t>Филе куринное тушенное с картофелем(9-2020)</t>
  </si>
  <si>
    <t>Плов из птицы по узбекски(15-2020)</t>
  </si>
  <si>
    <t>Колбаски витаминные(13-2020)</t>
  </si>
  <si>
    <t>(16-2020)</t>
  </si>
  <si>
    <t>Суп рыбный из консервы(23-2020)</t>
  </si>
  <si>
    <t>банан</t>
  </si>
  <si>
    <t xml:space="preserve">печень </t>
  </si>
  <si>
    <t>мандарин0100гр</t>
  </si>
  <si>
    <t xml:space="preserve">говядина </t>
  </si>
  <si>
    <t xml:space="preserve">  грудка курицы </t>
  </si>
  <si>
    <t>Уха рыбацкая (181-1996)</t>
  </si>
  <si>
    <t>200/25</t>
  </si>
  <si>
    <t>горбуша потрашенная с головой (филе без кожи и костей)</t>
  </si>
  <si>
    <t>или горбуша неразделенная (филе без кожи и костей)</t>
  </si>
  <si>
    <t>или лосось неразделенный (филе без кожи и костей)</t>
  </si>
  <si>
    <t>зелень сушеная (петрушка, укроп)</t>
  </si>
  <si>
    <t>Соус сметанный (600-2004)</t>
  </si>
  <si>
    <t>бульон или вода питьевая</t>
  </si>
  <si>
    <t>Хлеб ржаной</t>
  </si>
  <si>
    <t>ПЕЧЕНЬЕ</t>
  </si>
  <si>
    <t>Биточки рубленые из птицы с маслом (499-2003)</t>
  </si>
  <si>
    <t>3шт</t>
  </si>
  <si>
    <t>Макаронные изделия отварные  (753-2003)</t>
  </si>
  <si>
    <t>морковь - с 01.09.-20%</t>
  </si>
  <si>
    <t>100\2</t>
  </si>
  <si>
    <t>Гуляш (443-2003 Санкт-Петербург)</t>
  </si>
  <si>
    <t>соус сметанный  (588-2003)</t>
  </si>
  <si>
    <t>Тефтели мясные с соусом томатным (472-2003)</t>
  </si>
  <si>
    <t>бефстроганов из говядины (410-2003)</t>
  </si>
  <si>
    <t>Рагу овощное(542-2003)</t>
  </si>
  <si>
    <t>Морковь с01.09</t>
  </si>
  <si>
    <t>капуста белокочанная</t>
  </si>
  <si>
    <t>горошек консервированный</t>
  </si>
  <si>
    <t>чеснок</t>
  </si>
  <si>
    <t>Компот цитрусовый  (23-2020)</t>
  </si>
  <si>
    <t>апельсин</t>
  </si>
  <si>
    <t>цедра</t>
  </si>
  <si>
    <t>Макаронные изделия отварные  (753-2004)</t>
  </si>
  <si>
    <t>жаркое по-домашнему(590-2004)</t>
  </si>
  <si>
    <t>итого за 12 дней</t>
  </si>
  <si>
    <t>Завтрак 2</t>
  </si>
  <si>
    <t>Снежок</t>
  </si>
  <si>
    <t>Яблоко</t>
  </si>
  <si>
    <t>хлеб ржаной</t>
  </si>
  <si>
    <t>Печень по-строгановски (422-2003)</t>
  </si>
  <si>
    <t>Мандарин</t>
  </si>
  <si>
    <t>завтрак 2</t>
  </si>
  <si>
    <t>Бифидок</t>
  </si>
  <si>
    <t>Завтрак2</t>
  </si>
  <si>
    <t>Фрукт яблоко</t>
  </si>
  <si>
    <t>Йогурт</t>
  </si>
  <si>
    <t>Соки</t>
  </si>
  <si>
    <t>ХЛЕБ ОТРУБНОЙ</t>
  </si>
  <si>
    <t>ФруктГруша</t>
  </si>
  <si>
    <t>завтрак2</t>
  </si>
  <si>
    <t>Рис припущенный  (516-2003)</t>
  </si>
  <si>
    <t>Перец болгарский</t>
  </si>
  <si>
    <t>перец болгарский</t>
  </si>
  <si>
    <t>Нектарин</t>
  </si>
  <si>
    <t>Огурец свежий</t>
  </si>
  <si>
    <t>Хлеб пшеничный,ржаной</t>
  </si>
  <si>
    <t>Сок 0,2</t>
  </si>
  <si>
    <t xml:space="preserve">Фрукт яблоко </t>
  </si>
  <si>
    <t>В среднем за 12 дней</t>
  </si>
  <si>
    <t>Филе куриное Нежность(493-2003)</t>
  </si>
  <si>
    <t>Хлеб ржаной,пшеничный</t>
  </si>
  <si>
    <t>Чай с молоком(685-2004)</t>
  </si>
  <si>
    <t>Чай с сахаром (629-1996)</t>
  </si>
  <si>
    <t>Биточки рыбные Нежные(467-2003)</t>
  </si>
  <si>
    <t>минтай</t>
  </si>
  <si>
    <t>Сыр порция</t>
  </si>
  <si>
    <t>Какао с молоком (693-2004)</t>
  </si>
  <si>
    <t>какао -порошок</t>
  </si>
  <si>
    <t>каша перовая(282-2003)</t>
  </si>
  <si>
    <t>Крупа перловая</t>
  </si>
  <si>
    <t xml:space="preserve">Сок </t>
  </si>
  <si>
    <t>120\2</t>
  </si>
  <si>
    <t>йогурт питьевой 2,5%</t>
  </si>
  <si>
    <t>для питания школьников  7-12 лет</t>
  </si>
  <si>
    <t>МКОУ "Сухринская ООШ"</t>
  </si>
  <si>
    <t>вр.и.о. директора ___________________________</t>
  </si>
  <si>
    <t>Драгунова С.А.</t>
  </si>
  <si>
    <t>говядина</t>
  </si>
  <si>
    <t>курица</t>
  </si>
  <si>
    <t xml:space="preserve">курица отварная </t>
  </si>
  <si>
    <t>Минтай  с овощами(6-2020)</t>
  </si>
  <si>
    <t>Минтай потрошеный  ПГ</t>
  </si>
  <si>
    <t xml:space="preserve"> говядина 1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</si>
</sst>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164" formatCode="#,##0.00&quot;р.&quot;"/>
    <numFmt numFmtId="165" formatCode="#,##0&quot;р.&quot;"/>
    <numFmt numFmtId="166" formatCode="0.00_ ;\-0.00\ "/>
    <numFmt numFmtId="167" formatCode="0.0"/>
    <numFmt numFmtId="168" formatCode="0.000"/>
    <numFmt numFmtId="169" formatCode="#,##0.0\ &quot;₽&quot;"/>
  </numFmts>
  <fonts count="39" x14ac:knownFonts="1">
    <font>
      <sz val="11"/>
      <color rgb="FF000000"/>
      <name val="Calibri"/>
      <family val="2"/>
      <charset val="204"/>
    </font>
    <font>
      <sz val="11"/>
      <color rgb="FF0070C0"/>
      <name val="Calibri"/>
      <family val="2"/>
      <charset val="204"/>
    </font>
    <font>
      <sz val="11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i/>
      <sz val="11"/>
      <color rgb="FF0070C0"/>
      <name val="Calibri"/>
      <family val="2"/>
      <charset val="204"/>
    </font>
    <font>
      <b/>
      <i/>
      <sz val="11"/>
      <color rgb="FF7030A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70C0"/>
      <name val="Calibri"/>
      <family val="2"/>
      <charset val="204"/>
    </font>
    <font>
      <b/>
      <sz val="11"/>
      <color rgb="FF7030A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 tint="0.14999847407452621"/>
      <name val="Calibri"/>
      <family val="2"/>
      <charset val="204"/>
    </font>
    <font>
      <sz val="11"/>
      <color theme="1" tint="0.14999847407452621"/>
      <name val="Calibri"/>
      <family val="2"/>
      <charset val="204"/>
    </font>
    <font>
      <b/>
      <i/>
      <sz val="11"/>
      <color theme="1" tint="0.14999847407452621"/>
      <name val="Calibri"/>
      <family val="2"/>
      <charset val="204"/>
    </font>
    <font>
      <b/>
      <u/>
      <sz val="11"/>
      <color theme="1" tint="0.14999847407452621"/>
      <name val="Calibri"/>
      <family val="2"/>
      <charset val="204"/>
    </font>
    <font>
      <b/>
      <i/>
      <sz val="12"/>
      <color rgb="FF0070C0"/>
      <name val="Calibri"/>
      <family val="2"/>
      <charset val="204"/>
    </font>
    <font>
      <b/>
      <i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i/>
      <sz val="11"/>
      <name val="Calibri"/>
      <family val="2"/>
      <charset val="204"/>
    </font>
    <font>
      <u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u/>
      <sz val="11"/>
      <name val="Calibri"/>
      <family val="2"/>
    </font>
    <font>
      <b/>
      <i/>
      <sz val="11"/>
      <name val="Calibri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38" fillId="0" borderId="0" applyFont="0" applyFill="0" applyBorder="0" applyAlignment="0" applyProtection="0"/>
  </cellStyleXfs>
  <cellXfs count="594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/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/>
    <xf numFmtId="0" fontId="5" fillId="0" borderId="6" xfId="0" applyFont="1" applyBorder="1" applyAlignment="1"/>
    <xf numFmtId="0" fontId="6" fillId="0" borderId="6" xfId="0" applyFont="1" applyBorder="1" applyAlignment="1"/>
    <xf numFmtId="164" fontId="1" fillId="0" borderId="2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0" fillId="0" borderId="2" xfId="0" applyNumberFormat="1" applyBorder="1"/>
    <xf numFmtId="1" fontId="0" fillId="0" borderId="2" xfId="0" applyNumberFormat="1" applyBorder="1"/>
    <xf numFmtId="166" fontId="0" fillId="0" borderId="2" xfId="0" applyNumberFormat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0" fillId="0" borderId="2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164" fontId="8" fillId="0" borderId="6" xfId="0" applyNumberFormat="1" applyFont="1" applyBorder="1" applyAlignment="1">
      <alignment horizontal="left" wrapText="1"/>
    </xf>
    <xf numFmtId="164" fontId="8" fillId="0" borderId="9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0" fontId="0" fillId="0" borderId="0" xfId="0" applyFont="1"/>
    <xf numFmtId="167" fontId="0" fillId="0" borderId="2" xfId="0" applyNumberFormat="1" applyFont="1" applyBorder="1" applyAlignment="1">
      <alignment horizontal="center" vertical="center"/>
    </xf>
    <xf numFmtId="16" fontId="9" fillId="0" borderId="7" xfId="0" applyNumberFormat="1" applyFont="1" applyBorder="1" applyAlignment="1">
      <alignment horizontal="left" wrapText="1"/>
    </xf>
    <xf numFmtId="16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2" fontId="0" fillId="0" borderId="2" xfId="0" applyNumberFormat="1" applyFont="1" applyBorder="1"/>
    <xf numFmtId="0" fontId="0" fillId="0" borderId="7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wrapText="1"/>
    </xf>
    <xf numFmtId="164" fontId="5" fillId="0" borderId="6" xfId="0" applyNumberFormat="1" applyFont="1" applyBorder="1"/>
    <xf numFmtId="0" fontId="6" fillId="0" borderId="6" xfId="0" applyFont="1" applyBorder="1"/>
    <xf numFmtId="0" fontId="0" fillId="0" borderId="2" xfId="0" applyFont="1" applyBorder="1" applyAlignment="1">
      <alignment vertical="center"/>
    </xf>
    <xf numFmtId="0" fontId="0" fillId="0" borderId="2" xfId="0" applyFont="1" applyBorder="1"/>
    <xf numFmtId="164" fontId="11" fillId="0" borderId="2" xfId="0" applyNumberFormat="1" applyFont="1" applyBorder="1" applyAlignment="1">
      <alignment vertical="center"/>
    </xf>
    <xf numFmtId="2" fontId="0" fillId="0" borderId="7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0" fillId="0" borderId="6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/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164" fontId="8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166" fontId="0" fillId="0" borderId="0" xfId="0" applyNumberFormat="1"/>
    <xf numFmtId="0" fontId="4" fillId="3" borderId="5" xfId="0" applyFont="1" applyFill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left" wrapText="1"/>
    </xf>
    <xf numFmtId="164" fontId="5" fillId="0" borderId="2" xfId="0" applyNumberFormat="1" applyFont="1" applyBorder="1"/>
    <xf numFmtId="0" fontId="6" fillId="0" borderId="2" xfId="0" applyFont="1" applyBorder="1"/>
    <xf numFmtId="2" fontId="0" fillId="0" borderId="7" xfId="0" applyNumberFormat="1" applyBorder="1" applyAlignment="1">
      <alignment horizontal="center" vertical="center"/>
    </xf>
    <xf numFmtId="164" fontId="8" fillId="0" borderId="2" xfId="0" applyNumberFormat="1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2" fontId="0" fillId="0" borderId="0" xfId="0" applyNumberFormat="1"/>
    <xf numFmtId="1" fontId="0" fillId="0" borderId="0" xfId="0" applyNumberFormat="1"/>
    <xf numFmtId="166" fontId="0" fillId="0" borderId="0" xfId="0" applyNumberFormat="1"/>
    <xf numFmtId="0" fontId="0" fillId="0" borderId="2" xfId="0" applyFont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0" fillId="0" borderId="6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164" fontId="7" fillId="0" borderId="7" xfId="0" applyNumberFormat="1" applyFont="1" applyBorder="1" applyAlignment="1">
      <alignment horizontal="left" wrapText="1"/>
    </xf>
    <xf numFmtId="2" fontId="0" fillId="0" borderId="0" xfId="0" applyNumberFormat="1" applyFont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wrapText="1"/>
    </xf>
    <xf numFmtId="0" fontId="12" fillId="0" borderId="2" xfId="0" applyFont="1" applyBorder="1"/>
    <xf numFmtId="164" fontId="12" fillId="0" borderId="2" xfId="0" applyNumberFormat="1" applyFont="1" applyBorder="1"/>
    <xf numFmtId="2" fontId="4" fillId="0" borderId="6" xfId="0" applyNumberFormat="1" applyFont="1" applyBorder="1" applyAlignment="1">
      <alignment wrapText="1"/>
    </xf>
    <xf numFmtId="0" fontId="0" fillId="0" borderId="5" xfId="0" applyFont="1" applyBorder="1" applyAlignment="1">
      <alignment horizontal="right"/>
    </xf>
    <xf numFmtId="2" fontId="0" fillId="0" borderId="6" xfId="0" applyNumberFormat="1" applyFont="1" applyBorder="1" applyAlignment="1">
      <alignment vertical="center" wrapText="1"/>
    </xf>
    <xf numFmtId="0" fontId="0" fillId="4" borderId="5" xfId="0" applyFont="1" applyFill="1" applyBorder="1" applyAlignment="1">
      <alignment horizontal="right" vertical="center"/>
    </xf>
    <xf numFmtId="164" fontId="0" fillId="0" borderId="7" xfId="0" applyNumberFormat="1" applyFont="1" applyBorder="1" applyAlignment="1">
      <alignment horizontal="center" vertical="center"/>
    </xf>
    <xf numFmtId="0" fontId="0" fillId="4" borderId="5" xfId="0" applyFont="1" applyFill="1" applyBorder="1" applyAlignment="1">
      <alignment horizontal="right" vertical="center" wrapText="1"/>
    </xf>
    <xf numFmtId="2" fontId="0" fillId="0" borderId="7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center" wrapText="1"/>
    </xf>
    <xf numFmtId="2" fontId="0" fillId="0" borderId="6" xfId="0" applyNumberFormat="1" applyFont="1" applyBorder="1" applyAlignment="1">
      <alignment wrapText="1"/>
    </xf>
    <xf numFmtId="0" fontId="12" fillId="0" borderId="7" xfId="0" applyFont="1" applyBorder="1"/>
    <xf numFmtId="164" fontId="12" fillId="0" borderId="6" xfId="0" applyNumberFormat="1" applyFont="1" applyBorder="1"/>
    <xf numFmtId="164" fontId="7" fillId="0" borderId="2" xfId="0" applyNumberFormat="1" applyFont="1" applyBorder="1" applyAlignment="1">
      <alignment horizontal="left" wrapText="1"/>
    </xf>
    <xf numFmtId="2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 wrapText="1"/>
    </xf>
    <xf numFmtId="2" fontId="0" fillId="0" borderId="0" xfId="0" applyNumberFormat="1" applyAlignment="1">
      <alignment wrapText="1"/>
    </xf>
    <xf numFmtId="2" fontId="4" fillId="0" borderId="6" xfId="0" applyNumberFormat="1" applyFont="1" applyBorder="1" applyAlignment="1"/>
    <xf numFmtId="2" fontId="7" fillId="0" borderId="7" xfId="0" applyNumberFormat="1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164" fontId="0" fillId="0" borderId="2" xfId="0" applyNumberFormat="1" applyBorder="1" applyAlignment="1">
      <alignment horizontal="center" vertical="center"/>
    </xf>
    <xf numFmtId="2" fontId="4" fillId="0" borderId="6" xfId="0" applyNumberFormat="1" applyFont="1" applyBorder="1" applyAlignment="1">
      <alignment vertical="center"/>
    </xf>
    <xf numFmtId="0" fontId="0" fillId="0" borderId="7" xfId="0" applyBorder="1"/>
    <xf numFmtId="2" fontId="0" fillId="0" borderId="6" xfId="0" applyNumberFormat="1" applyBorder="1"/>
    <xf numFmtId="164" fontId="0" fillId="0" borderId="6" xfId="0" applyNumberFormat="1" applyBorder="1" applyAlignment="1">
      <alignment horizontal="center" vertical="center"/>
    </xf>
    <xf numFmtId="164" fontId="7" fillId="0" borderId="6" xfId="0" applyNumberFormat="1" applyFont="1" applyBorder="1" applyAlignment="1">
      <alignment horizontal="left"/>
    </xf>
    <xf numFmtId="164" fontId="7" fillId="0" borderId="6" xfId="0" applyNumberFormat="1" applyFont="1" applyBorder="1" applyAlignment="1">
      <alignment horizontal="left" wrapText="1"/>
    </xf>
    <xf numFmtId="2" fontId="0" fillId="0" borderId="9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7" fillId="0" borderId="9" xfId="0" applyNumberFormat="1" applyFont="1" applyBorder="1" applyAlignment="1">
      <alignment horizontal="left" wrapText="1"/>
    </xf>
    <xf numFmtId="2" fontId="0" fillId="0" borderId="10" xfId="0" applyNumberFormat="1" applyBorder="1"/>
    <xf numFmtId="166" fontId="0" fillId="0" borderId="10" xfId="0" applyNumberFormat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2" fontId="0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2" fontId="14" fillId="0" borderId="10" xfId="0" applyNumberFormat="1" applyFont="1" applyBorder="1" applyAlignment="1">
      <alignment horizontal="center" vertical="center" wrapText="1"/>
    </xf>
    <xf numFmtId="166" fontId="14" fillId="0" borderId="10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right"/>
    </xf>
    <xf numFmtId="0" fontId="17" fillId="0" borderId="2" xfId="0" applyFont="1" applyBorder="1"/>
    <xf numFmtId="0" fontId="17" fillId="0" borderId="2" xfId="0" applyFont="1" applyBorder="1" applyAlignment="1">
      <alignment horizontal="right" vertical="center"/>
    </xf>
    <xf numFmtId="14" fontId="16" fillId="0" borderId="7" xfId="0" applyNumberFormat="1" applyFont="1" applyBorder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164" fontId="18" fillId="0" borderId="2" xfId="0" applyNumberFormat="1" applyFont="1" applyBorder="1"/>
    <xf numFmtId="0" fontId="18" fillId="0" borderId="2" xfId="0" applyFont="1" applyBorder="1"/>
    <xf numFmtId="0" fontId="18" fillId="0" borderId="5" xfId="0" applyFont="1" applyBorder="1" applyAlignment="1">
      <alignment horizontal="right" vertical="center"/>
    </xf>
    <xf numFmtId="0" fontId="18" fillId="0" borderId="6" xfId="0" applyFont="1" applyBorder="1" applyAlignment="1"/>
    <xf numFmtId="0" fontId="17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7" fillId="0" borderId="5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/>
    </xf>
    <xf numFmtId="0" fontId="17" fillId="0" borderId="6" xfId="0" applyFont="1" applyBorder="1"/>
    <xf numFmtId="0" fontId="16" fillId="0" borderId="6" xfId="0" applyFont="1" applyBorder="1" applyAlignment="1">
      <alignment horizontal="left" wrapText="1"/>
    </xf>
    <xf numFmtId="164" fontId="16" fillId="0" borderId="6" xfId="0" applyNumberFormat="1" applyFont="1" applyBorder="1" applyAlignment="1">
      <alignment horizontal="left" wrapText="1"/>
    </xf>
    <xf numFmtId="164" fontId="16" fillId="0" borderId="2" xfId="0" applyNumberFormat="1" applyFont="1" applyBorder="1" applyAlignment="1">
      <alignment vertical="center"/>
    </xf>
    <xf numFmtId="164" fontId="16" fillId="0" borderId="2" xfId="0" applyNumberFormat="1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20" fillId="0" borderId="6" xfId="0" applyFont="1" applyBorder="1" applyAlignment="1"/>
    <xf numFmtId="0" fontId="21" fillId="0" borderId="6" xfId="0" applyFont="1" applyBorder="1" applyAlignment="1"/>
    <xf numFmtId="2" fontId="22" fillId="0" borderId="2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4" fontId="23" fillId="0" borderId="7" xfId="0" applyNumberFormat="1" applyFont="1" applyBorder="1" applyAlignment="1">
      <alignment horizontal="left" wrapText="1"/>
    </xf>
    <xf numFmtId="0" fontId="22" fillId="0" borderId="2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 wrapText="1"/>
    </xf>
    <xf numFmtId="0" fontId="22" fillId="0" borderId="5" xfId="0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/>
    <xf numFmtId="164" fontId="24" fillId="0" borderId="2" xfId="0" applyNumberFormat="1" applyFont="1" applyBorder="1"/>
    <xf numFmtId="0" fontId="24" fillId="0" borderId="5" xfId="0" applyFont="1" applyBorder="1" applyAlignment="1">
      <alignment horizontal="right" vertical="center"/>
    </xf>
    <xf numFmtId="0" fontId="24" fillId="0" borderId="6" xfId="0" applyFont="1" applyBorder="1" applyAlignment="1"/>
    <xf numFmtId="0" fontId="22" fillId="2" borderId="2" xfId="0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horizontal="right" vertical="center"/>
    </xf>
    <xf numFmtId="0" fontId="25" fillId="0" borderId="5" xfId="0" applyFont="1" applyBorder="1" applyAlignment="1">
      <alignment horizontal="right" vertical="center" wrapText="1"/>
    </xf>
    <xf numFmtId="164" fontId="24" fillId="0" borderId="2" xfId="0" applyNumberFormat="1" applyFont="1" applyBorder="1" applyAlignment="1">
      <alignment horizontal="left"/>
    </xf>
    <xf numFmtId="2" fontId="23" fillId="0" borderId="2" xfId="0" applyNumberFormat="1" applyFont="1" applyBorder="1" applyAlignment="1">
      <alignment horizontal="left" vertical="center"/>
    </xf>
    <xf numFmtId="0" fontId="22" fillId="0" borderId="6" xfId="0" applyFont="1" applyBorder="1"/>
    <xf numFmtId="164" fontId="24" fillId="0" borderId="6" xfId="0" applyNumberFormat="1" applyFont="1" applyBorder="1"/>
    <xf numFmtId="0" fontId="22" fillId="0" borderId="8" xfId="0" applyFont="1" applyBorder="1" applyAlignment="1">
      <alignment vertical="center"/>
    </xf>
    <xf numFmtId="164" fontId="23" fillId="0" borderId="9" xfId="0" applyNumberFormat="1" applyFont="1" applyBorder="1" applyAlignment="1">
      <alignment horizontal="left" wrapText="1"/>
    </xf>
    <xf numFmtId="0" fontId="22" fillId="0" borderId="2" xfId="0" applyFont="1" applyBorder="1" applyAlignment="1">
      <alignment horizontal="left" vertical="center"/>
    </xf>
    <xf numFmtId="164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 wrapText="1"/>
    </xf>
    <xf numFmtId="164" fontId="23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wrapText="1"/>
    </xf>
    <xf numFmtId="0" fontId="22" fillId="2" borderId="5" xfId="0" applyFont="1" applyFill="1" applyBorder="1" applyAlignment="1">
      <alignment horizontal="right" vertical="center"/>
    </xf>
    <xf numFmtId="0" fontId="23" fillId="0" borderId="7" xfId="0" applyFont="1" applyBorder="1" applyAlignment="1">
      <alignment horizontal="center" wrapText="1"/>
    </xf>
    <xf numFmtId="0" fontId="23" fillId="0" borderId="2" xfId="0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64" fontId="24" fillId="0" borderId="7" xfId="0" applyNumberFormat="1" applyFont="1" applyBorder="1" applyAlignment="1">
      <alignment horizontal="center" vertical="center"/>
    </xf>
    <xf numFmtId="164" fontId="23" fillId="0" borderId="7" xfId="0" applyNumberFormat="1" applyFont="1" applyBorder="1" applyAlignment="1">
      <alignment horizontal="center" wrapText="1"/>
    </xf>
    <xf numFmtId="164" fontId="24" fillId="2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64" fontId="23" fillId="0" borderId="6" xfId="0" applyNumberFormat="1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164" fontId="24" fillId="0" borderId="2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/>
    <xf numFmtId="0" fontId="23" fillId="0" borderId="5" xfId="0" applyFont="1" applyBorder="1" applyAlignment="1">
      <alignment horizontal="left" vertical="center" wrapText="1"/>
    </xf>
    <xf numFmtId="164" fontId="23" fillId="0" borderId="2" xfId="0" applyNumberFormat="1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/>
    <xf numFmtId="1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right" wrapText="1"/>
    </xf>
    <xf numFmtId="164" fontId="22" fillId="0" borderId="2" xfId="0" applyNumberFormat="1" applyFont="1" applyBorder="1" applyAlignment="1">
      <alignment horizontal="center" vertical="center"/>
    </xf>
    <xf numFmtId="16" fontId="23" fillId="0" borderId="7" xfId="0" applyNumberFormat="1" applyFont="1" applyBorder="1" applyAlignment="1">
      <alignment horizontal="left" wrapText="1"/>
    </xf>
    <xf numFmtId="16" fontId="22" fillId="0" borderId="2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center" wrapText="1"/>
    </xf>
    <xf numFmtId="0" fontId="27" fillId="0" borderId="16" xfId="0" applyFont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1" fontId="27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left" wrapText="1"/>
    </xf>
    <xf numFmtId="0" fontId="24" fillId="0" borderId="2" xfId="0" applyFont="1" applyBorder="1"/>
    <xf numFmtId="2" fontId="22" fillId="0" borderId="2" xfId="0" applyNumberFormat="1" applyFont="1" applyBorder="1"/>
    <xf numFmtId="1" fontId="22" fillId="0" borderId="2" xfId="0" applyNumberFormat="1" applyFont="1" applyBorder="1"/>
    <xf numFmtId="0" fontId="24" fillId="0" borderId="2" xfId="0" applyFont="1" applyBorder="1" applyAlignment="1">
      <alignment horizontal="right" vertical="center"/>
    </xf>
    <xf numFmtId="0" fontId="24" fillId="0" borderId="2" xfId="0" applyFont="1" applyBorder="1" applyAlignment="1"/>
    <xf numFmtId="0" fontId="23" fillId="2" borderId="2" xfId="0" applyFont="1" applyFill="1" applyBorder="1" applyAlignment="1">
      <alignment horizontal="left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2" fontId="29" fillId="0" borderId="10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164" fontId="30" fillId="0" borderId="7" xfId="0" applyNumberFormat="1" applyFont="1" applyBorder="1" applyAlignment="1">
      <alignment horizontal="left" wrapText="1"/>
    </xf>
    <xf numFmtId="0" fontId="30" fillId="0" borderId="7" xfId="0" applyFont="1" applyBorder="1" applyAlignment="1">
      <alignment horizontal="left" wrapText="1"/>
    </xf>
    <xf numFmtId="0" fontId="32" fillId="0" borderId="6" xfId="0" applyFont="1" applyBorder="1" applyAlignment="1"/>
    <xf numFmtId="2" fontId="31" fillId="0" borderId="2" xfId="0" applyNumberFormat="1" applyFont="1" applyBorder="1" applyAlignment="1">
      <alignment horizontal="center" vertical="center"/>
    </xf>
    <xf numFmtId="0" fontId="31" fillId="2" borderId="2" xfId="0" applyFont="1" applyFill="1" applyBorder="1" applyAlignment="1">
      <alignment horizontal="right" vertical="center" wrapText="1"/>
    </xf>
    <xf numFmtId="0" fontId="31" fillId="2" borderId="2" xfId="0" applyFont="1" applyFill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0" fontId="31" fillId="0" borderId="5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right" vertical="center"/>
    </xf>
    <xf numFmtId="0" fontId="31" fillId="0" borderId="2" xfId="0" applyFont="1" applyBorder="1" applyAlignment="1">
      <alignment horizontal="right" vertical="center" wrapText="1"/>
    </xf>
    <xf numFmtId="0" fontId="31" fillId="0" borderId="5" xfId="0" applyFont="1" applyBorder="1" applyAlignment="1">
      <alignment horizontal="right" vertical="center"/>
    </xf>
    <xf numFmtId="0" fontId="33" fillId="0" borderId="5" xfId="0" applyFont="1" applyBorder="1" applyAlignment="1">
      <alignment horizontal="right" vertical="center" wrapText="1"/>
    </xf>
    <xf numFmtId="0" fontId="29" fillId="0" borderId="10" xfId="0" applyFont="1" applyBorder="1" applyAlignment="1">
      <alignment horizontal="right" vertical="center" wrapText="1"/>
    </xf>
    <xf numFmtId="164" fontId="29" fillId="0" borderId="10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31" fillId="0" borderId="2" xfId="0" applyFont="1" applyBorder="1"/>
    <xf numFmtId="0" fontId="34" fillId="0" borderId="2" xfId="0" applyFont="1" applyBorder="1"/>
    <xf numFmtId="14" fontId="30" fillId="0" borderId="7" xfId="0" applyNumberFormat="1" applyFont="1" applyBorder="1" applyAlignment="1">
      <alignment horizontal="left" wrapText="1"/>
    </xf>
    <xf numFmtId="1" fontId="31" fillId="0" borderId="2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2" fontId="31" fillId="0" borderId="2" xfId="0" applyNumberFormat="1" applyFont="1" applyBorder="1"/>
    <xf numFmtId="1" fontId="31" fillId="0" borderId="2" xfId="0" applyNumberFormat="1" applyFont="1" applyBorder="1"/>
    <xf numFmtId="0" fontId="30" fillId="0" borderId="7" xfId="0" applyFont="1" applyBorder="1" applyAlignment="1">
      <alignment horizontal="center" wrapText="1"/>
    </xf>
    <xf numFmtId="0" fontId="35" fillId="0" borderId="14" xfId="0" applyFont="1" applyBorder="1" applyAlignment="1">
      <alignment horizontal="right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164" fontId="36" fillId="0" borderId="16" xfId="0" applyNumberFormat="1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right" vertical="center" wrapText="1"/>
    </xf>
    <xf numFmtId="0" fontId="36" fillId="0" borderId="14" xfId="0" applyFont="1" applyBorder="1" applyAlignment="1">
      <alignment vertical="center" wrapText="1"/>
    </xf>
    <xf numFmtId="0" fontId="36" fillId="0" borderId="14" xfId="0" applyFont="1" applyBorder="1" applyAlignment="1">
      <alignment horizontal="left" vertical="center" wrapText="1"/>
    </xf>
    <xf numFmtId="164" fontId="36" fillId="0" borderId="16" xfId="0" applyNumberFormat="1" applyFont="1" applyBorder="1" applyAlignment="1">
      <alignment horizontal="center" wrapText="1"/>
    </xf>
    <xf numFmtId="0" fontId="36" fillId="0" borderId="16" xfId="0" applyFont="1" applyBorder="1" applyAlignment="1">
      <alignment horizontal="left" wrapText="1"/>
    </xf>
    <xf numFmtId="0" fontId="29" fillId="0" borderId="10" xfId="0" applyFont="1" applyBorder="1" applyAlignment="1">
      <alignment wrapText="1"/>
    </xf>
    <xf numFmtId="0" fontId="36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64" fontId="35" fillId="0" borderId="10" xfId="0" applyNumberFormat="1" applyFont="1" applyBorder="1" applyAlignment="1">
      <alignment wrapText="1"/>
    </xf>
    <xf numFmtId="0" fontId="35" fillId="0" borderId="10" xfId="0" applyFont="1" applyBorder="1" applyAlignment="1">
      <alignment wrapText="1"/>
    </xf>
    <xf numFmtId="164" fontId="36" fillId="0" borderId="10" xfId="0" applyNumberFormat="1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right" vertical="center"/>
    </xf>
    <xf numFmtId="0" fontId="22" fillId="0" borderId="8" xfId="0" applyFont="1" applyBorder="1"/>
    <xf numFmtId="0" fontId="23" fillId="0" borderId="9" xfId="0" applyFont="1" applyBorder="1" applyAlignment="1">
      <alignment horizontal="center" wrapText="1"/>
    </xf>
    <xf numFmtId="164" fontId="23" fillId="0" borderId="9" xfId="0" applyNumberFormat="1" applyFont="1" applyBorder="1" applyAlignment="1">
      <alignment horizontal="center" wrapText="1"/>
    </xf>
    <xf numFmtId="0" fontId="23" fillId="2" borderId="5" xfId="0" applyFont="1" applyFill="1" applyBorder="1" applyAlignment="1">
      <alignment horizontal="left" vertical="center" wrapText="1"/>
    </xf>
    <xf numFmtId="164" fontId="23" fillId="0" borderId="9" xfId="0" applyNumberFormat="1" applyFont="1" applyBorder="1" applyAlignment="1">
      <alignment horizontal="center" vertical="center" wrapText="1"/>
    </xf>
    <xf numFmtId="164" fontId="24" fillId="0" borderId="6" xfId="0" applyNumberFormat="1" applyFont="1" applyBorder="1" applyAlignment="1">
      <alignment horizont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4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23" fillId="0" borderId="9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right"/>
    </xf>
    <xf numFmtId="164" fontId="22" fillId="0" borderId="7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165" fontId="23" fillId="0" borderId="7" xfId="0" applyNumberFormat="1" applyFont="1" applyBorder="1" applyAlignment="1">
      <alignment horizontal="left" wrapText="1"/>
    </xf>
    <xf numFmtId="0" fontId="22" fillId="0" borderId="5" xfId="0" applyFont="1" applyBorder="1" applyAlignment="1">
      <alignment horizontal="right"/>
    </xf>
    <xf numFmtId="0" fontId="22" fillId="0" borderId="6" xfId="0" applyFont="1" applyBorder="1" applyAlignment="1">
      <alignment vertical="center"/>
    </xf>
    <xf numFmtId="2" fontId="22" fillId="0" borderId="6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164" fontId="23" fillId="0" borderId="6" xfId="0" applyNumberFormat="1" applyFont="1" applyBorder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23" fillId="0" borderId="2" xfId="0" applyFont="1" applyBorder="1" applyAlignment="1">
      <alignment horizontal="left" wrapText="1"/>
    </xf>
    <xf numFmtId="0" fontId="24" fillId="0" borderId="6" xfId="0" applyFont="1" applyBorder="1"/>
    <xf numFmtId="0" fontId="24" fillId="2" borderId="0" xfId="0" applyFont="1" applyFill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left"/>
    </xf>
    <xf numFmtId="164" fontId="22" fillId="0" borderId="2" xfId="0" applyNumberFormat="1" applyFont="1" applyBorder="1" applyAlignment="1">
      <alignment horizontal="left" vertical="center"/>
    </xf>
    <xf numFmtId="164" fontId="22" fillId="0" borderId="7" xfId="0" applyNumberFormat="1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3" fillId="0" borderId="2" xfId="0" applyFont="1" applyBorder="1" applyAlignment="1">
      <alignment horizontal="right" vertical="center" wrapText="1"/>
    </xf>
    <xf numFmtId="0" fontId="23" fillId="0" borderId="7" xfId="0" applyFont="1" applyBorder="1" applyAlignment="1">
      <alignment horizontal="center" vertical="center"/>
    </xf>
    <xf numFmtId="164" fontId="23" fillId="0" borderId="7" xfId="0" applyNumberFormat="1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2" fontId="22" fillId="0" borderId="10" xfId="0" applyNumberFormat="1" applyFont="1" applyBorder="1"/>
    <xf numFmtId="1" fontId="22" fillId="0" borderId="10" xfId="0" applyNumberFormat="1" applyFont="1" applyBorder="1"/>
    <xf numFmtId="0" fontId="24" fillId="0" borderId="5" xfId="0" applyFont="1" applyBorder="1"/>
    <xf numFmtId="0" fontId="23" fillId="0" borderId="5" xfId="0" applyFont="1" applyBorder="1" applyAlignment="1">
      <alignment horizontal="left" wrapText="1"/>
    </xf>
    <xf numFmtId="0" fontId="24" fillId="5" borderId="5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right" vertical="center" wrapText="1"/>
    </xf>
    <xf numFmtId="164" fontId="37" fillId="0" borderId="7" xfId="0" applyNumberFormat="1" applyFont="1" applyBorder="1" applyAlignment="1">
      <alignment horizontal="left" wrapText="1"/>
    </xf>
    <xf numFmtId="0" fontId="13" fillId="0" borderId="2" xfId="0" applyFont="1" applyBorder="1"/>
    <xf numFmtId="0" fontId="0" fillId="0" borderId="2" xfId="0" applyBorder="1" applyAlignment="1">
      <alignment horizontal="right" vertical="center"/>
    </xf>
    <xf numFmtId="164" fontId="37" fillId="0" borderId="6" xfId="0" applyNumberFormat="1" applyFont="1" applyBorder="1" applyAlignment="1">
      <alignment horizontal="left" wrapText="1"/>
    </xf>
    <xf numFmtId="0" fontId="13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right" vertical="center" wrapText="1"/>
    </xf>
    <xf numFmtId="16" fontId="13" fillId="0" borderId="2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64" fontId="37" fillId="0" borderId="9" xfId="0" applyNumberFormat="1" applyFont="1" applyBorder="1" applyAlignment="1">
      <alignment horizontal="left" wrapText="1"/>
    </xf>
    <xf numFmtId="0" fontId="1" fillId="0" borderId="2" xfId="0" applyFont="1" applyBorder="1"/>
    <xf numFmtId="0" fontId="2" fillId="0" borderId="2" xfId="0" applyFont="1" applyBorder="1"/>
    <xf numFmtId="0" fontId="12" fillId="0" borderId="7" xfId="0" applyFont="1" applyBorder="1" applyAlignment="1"/>
    <xf numFmtId="164" fontId="23" fillId="7" borderId="7" xfId="0" applyNumberFormat="1" applyFont="1" applyFill="1" applyBorder="1" applyAlignment="1">
      <alignment horizontal="left" wrapText="1"/>
    </xf>
    <xf numFmtId="0" fontId="23" fillId="7" borderId="5" xfId="0" applyFont="1" applyFill="1" applyBorder="1" applyAlignment="1">
      <alignment vertical="center"/>
    </xf>
    <xf numFmtId="0" fontId="22" fillId="7" borderId="2" xfId="0" applyFont="1" applyFill="1" applyBorder="1" applyAlignment="1">
      <alignment vertical="center"/>
    </xf>
    <xf numFmtId="0" fontId="23" fillId="7" borderId="7" xfId="0" applyFont="1" applyFill="1" applyBorder="1" applyAlignment="1">
      <alignment horizontal="left" wrapText="1"/>
    </xf>
    <xf numFmtId="0" fontId="22" fillId="7" borderId="2" xfId="0" applyFont="1" applyFill="1" applyBorder="1" applyAlignment="1">
      <alignment horizontal="right" vertical="center" wrapText="1"/>
    </xf>
    <xf numFmtId="0" fontId="22" fillId="7" borderId="2" xfId="0" applyFont="1" applyFill="1" applyBorder="1" applyAlignment="1">
      <alignment horizontal="right" vertical="center"/>
    </xf>
    <xf numFmtId="0" fontId="22" fillId="7" borderId="5" xfId="0" applyFont="1" applyFill="1" applyBorder="1" applyAlignment="1">
      <alignment horizontal="right" vertical="center" wrapText="1"/>
    </xf>
    <xf numFmtId="0" fontId="22" fillId="7" borderId="5" xfId="0" applyFont="1" applyFill="1" applyBorder="1" applyAlignment="1">
      <alignment horizontal="right" vertical="center"/>
    </xf>
    <xf numFmtId="0" fontId="23" fillId="7" borderId="5" xfId="0" applyFont="1" applyFill="1" applyBorder="1" applyAlignment="1">
      <alignment horizontal="left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2" xfId="0" applyFont="1" applyFill="1" applyBorder="1"/>
    <xf numFmtId="164" fontId="24" fillId="7" borderId="2" xfId="0" applyNumberFormat="1" applyFont="1" applyFill="1" applyBorder="1"/>
    <xf numFmtId="0" fontId="24" fillId="7" borderId="2" xfId="0" applyFont="1" applyFill="1" applyBorder="1"/>
    <xf numFmtId="0" fontId="0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" fontId="9" fillId="0" borderId="7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wrapText="1"/>
    </xf>
    <xf numFmtId="2" fontId="0" fillId="0" borderId="2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7" borderId="2" xfId="0" applyFont="1" applyFill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23" fillId="7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2" fillId="0" borderId="7" xfId="0" applyFont="1" applyBorder="1"/>
    <xf numFmtId="4" fontId="23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wrapText="1"/>
    </xf>
    <xf numFmtId="2" fontId="0" fillId="0" borderId="2" xfId="0" applyNumberFormat="1" applyFont="1" applyBorder="1" applyAlignment="1">
      <alignment horizontal="center" vertical="center"/>
    </xf>
    <xf numFmtId="0" fontId="23" fillId="7" borderId="2" xfId="0" applyFont="1" applyFill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27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2" fontId="27" fillId="0" borderId="0" xfId="0" applyNumberFormat="1" applyFont="1" applyBorder="1" applyAlignment="1">
      <alignment horizontal="center" vertical="center" wrapText="1"/>
    </xf>
    <xf numFmtId="1" fontId="27" fillId="0" borderId="0" xfId="0" applyNumberFormat="1" applyFont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0" fontId="34" fillId="0" borderId="7" xfId="0" applyFont="1" applyBorder="1"/>
    <xf numFmtId="164" fontId="31" fillId="0" borderId="7" xfId="0" applyNumberFormat="1" applyFont="1" applyBorder="1" applyAlignment="1">
      <alignment horizontal="center" vertical="center"/>
    </xf>
    <xf numFmtId="4" fontId="35" fillId="0" borderId="15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/>
    </xf>
    <xf numFmtId="4" fontId="24" fillId="0" borderId="6" xfId="0" applyNumberFormat="1" applyFont="1" applyBorder="1" applyAlignment="1">
      <alignment vertical="center"/>
    </xf>
    <xf numFmtId="0" fontId="24" fillId="0" borderId="7" xfId="0" applyFont="1" applyBorder="1"/>
    <xf numFmtId="0" fontId="23" fillId="0" borderId="2" xfId="0" applyFont="1" applyBorder="1" applyAlignment="1">
      <alignment horizontal="right" vertical="center"/>
    </xf>
    <xf numFmtId="0" fontId="24" fillId="2" borderId="2" xfId="0" applyFont="1" applyFill="1" applyBorder="1" applyAlignment="1">
      <alignment horizontal="right" vertical="center"/>
    </xf>
    <xf numFmtId="164" fontId="16" fillId="0" borderId="6" xfId="0" applyNumberFormat="1" applyFont="1" applyBorder="1" applyAlignment="1">
      <alignment horizontal="center" wrapText="1"/>
    </xf>
    <xf numFmtId="164" fontId="24" fillId="0" borderId="7" xfId="0" applyNumberFormat="1" applyFont="1" applyBorder="1" applyAlignment="1">
      <alignment horizontal="left"/>
    </xf>
    <xf numFmtId="0" fontId="7" fillId="0" borderId="2" xfId="0" applyFont="1" applyBorder="1" applyAlignment="1">
      <alignment horizontal="right" vertical="center"/>
    </xf>
    <xf numFmtId="0" fontId="31" fillId="0" borderId="0" xfId="0" applyFont="1" applyBorder="1"/>
    <xf numFmtId="164" fontId="30" fillId="0" borderId="0" xfId="0" applyNumberFormat="1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31" fillId="0" borderId="0" xfId="0" applyFont="1" applyBorder="1" applyAlignment="1">
      <alignment horizontal="center" vertical="center"/>
    </xf>
    <xf numFmtId="2" fontId="31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2" fillId="7" borderId="6" xfId="0" applyFont="1" applyFill="1" applyBorder="1"/>
    <xf numFmtId="164" fontId="24" fillId="7" borderId="6" xfId="0" applyNumberFormat="1" applyFont="1" applyFill="1" applyBorder="1"/>
    <xf numFmtId="0" fontId="24" fillId="7" borderId="6" xfId="0" applyFont="1" applyFill="1" applyBorder="1"/>
    <xf numFmtId="0" fontId="16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17" fillId="0" borderId="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4" fontId="16" fillId="0" borderId="6" xfId="1" applyFont="1" applyBorder="1" applyAlignment="1">
      <alignment horizontal="left" wrapText="1"/>
    </xf>
    <xf numFmtId="164" fontId="23" fillId="0" borderId="7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9" fontId="16" fillId="0" borderId="7" xfId="0" applyNumberFormat="1" applyFont="1" applyBorder="1" applyAlignment="1">
      <alignment horizontal="left" wrapText="1"/>
    </xf>
    <xf numFmtId="0" fontId="2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3" fillId="0" borderId="5" xfId="0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3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left" wrapText="1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2" fontId="14" fillId="0" borderId="15" xfId="0" applyNumberFormat="1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36" fillId="0" borderId="14" xfId="0" applyFont="1" applyBorder="1" applyAlignment="1">
      <alignment horizontal="left" vertical="center" wrapText="1"/>
    </xf>
    <xf numFmtId="0" fontId="36" fillId="0" borderId="15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wrapText="1"/>
    </xf>
    <xf numFmtId="0" fontId="29" fillId="0" borderId="17" xfId="0" applyFont="1" applyBorder="1" applyAlignment="1">
      <alignment horizont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3" fillId="7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"/>
  <sheetViews>
    <sheetView view="pageBreakPreview" zoomScaleNormal="100" workbookViewId="0">
      <selection activeCell="P4" sqref="P4"/>
    </sheetView>
  </sheetViews>
  <sheetFormatPr defaultColWidth="8.7109375" defaultRowHeight="15" x14ac:dyDescent="0.25"/>
  <cols>
    <col min="1" max="1" width="3.7109375" customWidth="1"/>
    <col min="2" max="2" width="34.28515625" customWidth="1"/>
    <col min="3" max="3" width="9.28515625" customWidth="1"/>
    <col min="4" max="4" width="20.7109375" customWidth="1"/>
    <col min="5" max="5" width="9.85546875" style="1" customWidth="1"/>
    <col min="6" max="6" width="9.85546875" style="2" customWidth="1"/>
    <col min="8" max="10" width="9.140625" style="3" customWidth="1"/>
    <col min="11" max="11" width="9.140625" style="4" customWidth="1"/>
    <col min="12" max="19" width="9.140625" style="3" customWidth="1"/>
    <col min="20" max="20" width="4.28515625" customWidth="1"/>
  </cols>
  <sheetData>
    <row r="1" spans="1:20" x14ac:dyDescent="0.25">
      <c r="A1" s="39"/>
      <c r="B1" s="39"/>
      <c r="C1" s="39"/>
      <c r="D1" s="39"/>
      <c r="G1" s="39"/>
      <c r="H1" s="96"/>
      <c r="I1" s="96"/>
      <c r="J1" s="96"/>
      <c r="K1" s="97"/>
      <c r="L1" s="96"/>
      <c r="M1" s="96"/>
      <c r="N1" s="96"/>
      <c r="O1" s="96"/>
      <c r="P1" s="96" t="s">
        <v>0</v>
      </c>
      <c r="Q1" s="96"/>
      <c r="R1" s="96"/>
      <c r="S1" s="96"/>
      <c r="T1" s="39"/>
    </row>
    <row r="2" spans="1:20" x14ac:dyDescent="0.25">
      <c r="A2" s="39"/>
      <c r="B2" s="39"/>
      <c r="C2" s="39"/>
      <c r="D2" s="39"/>
      <c r="G2" s="39"/>
      <c r="H2" s="96"/>
      <c r="I2" s="96"/>
      <c r="J2" s="96"/>
      <c r="K2" s="97"/>
      <c r="L2" s="96"/>
      <c r="M2" s="96"/>
      <c r="N2" s="96"/>
      <c r="O2" s="5"/>
      <c r="P2" s="543" t="s">
        <v>334</v>
      </c>
      <c r="Q2" s="543"/>
      <c r="R2" s="543"/>
      <c r="S2" s="543"/>
      <c r="T2" s="543"/>
    </row>
    <row r="3" spans="1:20" x14ac:dyDescent="0.25">
      <c r="A3" s="39"/>
      <c r="B3" s="39"/>
      <c r="C3" s="39"/>
      <c r="D3" s="39"/>
      <c r="G3" s="39"/>
      <c r="H3" s="96"/>
      <c r="I3" s="96"/>
      <c r="J3" s="96"/>
      <c r="K3" s="97"/>
      <c r="L3" s="96"/>
      <c r="M3" s="96"/>
      <c r="N3" s="96"/>
      <c r="O3" s="5"/>
      <c r="P3" s="5" t="s">
        <v>335</v>
      </c>
      <c r="Q3" s="5" t="s">
        <v>336</v>
      </c>
      <c r="R3" s="5"/>
      <c r="S3" s="5"/>
      <c r="T3" s="5"/>
    </row>
    <row r="5" spans="1:20" x14ac:dyDescent="0.25">
      <c r="A5" s="39"/>
      <c r="B5" s="544" t="s">
        <v>1</v>
      </c>
      <c r="C5" s="544"/>
      <c r="D5" s="544"/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39"/>
    </row>
    <row r="6" spans="1:20" x14ac:dyDescent="0.25">
      <c r="A6" s="39"/>
      <c r="B6" s="545" t="s">
        <v>333</v>
      </c>
      <c r="C6" s="544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4"/>
      <c r="S6" s="544"/>
      <c r="T6" s="39"/>
    </row>
    <row r="7" spans="1:20" ht="21" x14ac:dyDescent="0.35">
      <c r="A7" s="39"/>
      <c r="B7" s="546" t="s">
        <v>2</v>
      </c>
      <c r="C7" s="546"/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6"/>
      <c r="S7" s="546"/>
      <c r="T7" s="39"/>
    </row>
    <row r="8" spans="1:20" ht="15" customHeight="1" x14ac:dyDescent="0.25">
      <c r="A8" s="39"/>
      <c r="B8" s="547" t="s">
        <v>3</v>
      </c>
      <c r="C8" s="548" t="s">
        <v>4</v>
      </c>
      <c r="D8" s="548" t="s">
        <v>5</v>
      </c>
      <c r="E8" s="7"/>
      <c r="F8" s="8"/>
      <c r="G8" s="549" t="s">
        <v>6</v>
      </c>
      <c r="H8" s="549"/>
      <c r="I8" s="549"/>
      <c r="J8" s="549"/>
      <c r="K8" s="549"/>
      <c r="L8" s="550" t="s">
        <v>7</v>
      </c>
      <c r="M8" s="550"/>
      <c r="N8" s="550"/>
      <c r="O8" s="550"/>
      <c r="P8" s="550" t="s">
        <v>8</v>
      </c>
      <c r="Q8" s="550"/>
      <c r="R8" s="550"/>
      <c r="S8" s="550"/>
      <c r="T8" s="39"/>
    </row>
    <row r="9" spans="1:20" ht="42" customHeight="1" x14ac:dyDescent="0.25">
      <c r="A9" s="39"/>
      <c r="B9" s="547"/>
      <c r="C9" s="548"/>
      <c r="D9" s="548"/>
      <c r="E9" s="9"/>
      <c r="F9" s="150" t="s">
        <v>9</v>
      </c>
      <c r="G9" s="39"/>
      <c r="H9" s="155" t="s">
        <v>10</v>
      </c>
      <c r="I9" s="155" t="s">
        <v>11</v>
      </c>
      <c r="J9" s="155" t="s">
        <v>12</v>
      </c>
      <c r="K9" s="10" t="s">
        <v>13</v>
      </c>
      <c r="L9" s="155" t="s">
        <v>14</v>
      </c>
      <c r="M9" s="155" t="s">
        <v>15</v>
      </c>
      <c r="N9" s="157" t="s">
        <v>16</v>
      </c>
      <c r="O9" s="157" t="s">
        <v>17</v>
      </c>
      <c r="P9" s="155" t="s">
        <v>18</v>
      </c>
      <c r="Q9" s="155" t="s">
        <v>19</v>
      </c>
      <c r="R9" s="155" t="s">
        <v>20</v>
      </c>
      <c r="S9" s="155" t="s">
        <v>21</v>
      </c>
      <c r="T9" s="39"/>
    </row>
    <row r="10" spans="1:20" ht="15.75" x14ac:dyDescent="0.25">
      <c r="A10" s="39"/>
      <c r="B10" s="11" t="s">
        <v>22</v>
      </c>
      <c r="C10" s="12"/>
      <c r="D10" s="12"/>
      <c r="E10" s="209" t="s">
        <v>248</v>
      </c>
      <c r="F10" s="209" t="s">
        <v>249</v>
      </c>
      <c r="G10" s="208"/>
      <c r="H10" s="155">
        <f>H11+H18+H25+H23+H28+H29+H30</f>
        <v>15.8</v>
      </c>
      <c r="I10" s="467">
        <f t="shared" ref="I10:S10" si="0">I11+I18+I25+I23+I28+I29+I30</f>
        <v>19.049999999999997</v>
      </c>
      <c r="J10" s="467">
        <f t="shared" si="0"/>
        <v>69.64</v>
      </c>
      <c r="K10" s="467">
        <f t="shared" si="0"/>
        <v>598.15</v>
      </c>
      <c r="L10" s="467">
        <f t="shared" si="0"/>
        <v>3.4689999999999999</v>
      </c>
      <c r="M10" s="467">
        <f t="shared" si="0"/>
        <v>4.1989999999999998</v>
      </c>
      <c r="N10" s="467">
        <f t="shared" si="0"/>
        <v>4.9850000000000003</v>
      </c>
      <c r="O10" s="467">
        <f t="shared" si="0"/>
        <v>0.97600000000000009</v>
      </c>
      <c r="P10" s="467">
        <f t="shared" si="0"/>
        <v>424.65</v>
      </c>
      <c r="Q10" s="467">
        <f t="shared" si="0"/>
        <v>419.52</v>
      </c>
      <c r="R10" s="467">
        <f t="shared" si="0"/>
        <v>58.16</v>
      </c>
      <c r="S10" s="467">
        <f t="shared" si="0"/>
        <v>3.36</v>
      </c>
      <c r="T10" s="39"/>
    </row>
    <row r="11" spans="1:20" ht="16.899999999999999" customHeight="1" x14ac:dyDescent="0.25">
      <c r="A11" s="39"/>
      <c r="B11" s="541" t="s">
        <v>211</v>
      </c>
      <c r="C11" s="541"/>
      <c r="D11" s="541"/>
      <c r="E11" s="179"/>
      <c r="F11" s="180" t="s">
        <v>212</v>
      </c>
      <c r="G11" s="181"/>
      <c r="H11" s="210">
        <v>5.9</v>
      </c>
      <c r="I11" s="155">
        <v>5.2</v>
      </c>
      <c r="J11" s="155">
        <v>20.8</v>
      </c>
      <c r="K11" s="10">
        <v>169</v>
      </c>
      <c r="L11" s="155">
        <v>0.9</v>
      </c>
      <c r="M11" s="155">
        <v>0.1</v>
      </c>
      <c r="N11" s="155">
        <v>0.04</v>
      </c>
      <c r="O11" s="155">
        <v>0.23</v>
      </c>
      <c r="P11" s="155">
        <v>210.1</v>
      </c>
      <c r="Q11" s="155">
        <v>206.2</v>
      </c>
      <c r="R11" s="155">
        <v>14.1</v>
      </c>
      <c r="S11" s="155">
        <v>1.2</v>
      </c>
      <c r="T11" s="39"/>
    </row>
    <row r="12" spans="1:20" x14ac:dyDescent="0.25">
      <c r="A12" s="39"/>
      <c r="B12" s="182" t="s">
        <v>25</v>
      </c>
      <c r="C12" s="181">
        <v>37</v>
      </c>
      <c r="D12" s="181">
        <v>37</v>
      </c>
      <c r="E12" s="522"/>
      <c r="F12" s="181"/>
      <c r="G12" s="183"/>
      <c r="H12" s="155"/>
      <c r="I12" s="155"/>
      <c r="J12" s="155"/>
      <c r="K12" s="10"/>
      <c r="L12" s="155"/>
      <c r="M12" s="155"/>
      <c r="N12" s="155"/>
      <c r="O12" s="155"/>
      <c r="P12" s="155"/>
      <c r="Q12" s="155"/>
      <c r="R12" s="155"/>
      <c r="S12" s="155"/>
      <c r="T12" s="39"/>
    </row>
    <row r="13" spans="1:20" x14ac:dyDescent="0.25">
      <c r="A13" s="39"/>
      <c r="B13" s="184" t="s">
        <v>26</v>
      </c>
      <c r="C13" s="181">
        <v>190</v>
      </c>
      <c r="D13" s="181">
        <v>190</v>
      </c>
      <c r="E13" s="522"/>
      <c r="F13" s="181"/>
      <c r="G13" s="183"/>
      <c r="H13" s="155"/>
      <c r="I13" s="155"/>
      <c r="J13" s="155"/>
      <c r="K13" s="10"/>
      <c r="L13" s="155"/>
      <c r="M13" s="155"/>
      <c r="N13" s="155"/>
      <c r="O13" s="155"/>
      <c r="P13" s="155"/>
      <c r="Q13" s="155"/>
      <c r="R13" s="155"/>
      <c r="S13" s="155"/>
      <c r="T13" s="39"/>
    </row>
    <row r="14" spans="1:20" x14ac:dyDescent="0.25">
      <c r="A14" s="39"/>
      <c r="B14" s="184" t="s">
        <v>27</v>
      </c>
      <c r="C14" s="181">
        <v>3</v>
      </c>
      <c r="D14" s="181">
        <v>3</v>
      </c>
      <c r="E14" s="522"/>
      <c r="F14" s="181"/>
      <c r="G14" s="183"/>
      <c r="H14" s="155"/>
      <c r="I14" s="155"/>
      <c r="J14" s="155"/>
      <c r="K14" s="10"/>
      <c r="L14" s="155"/>
      <c r="M14" s="155"/>
      <c r="N14" s="155"/>
      <c r="O14" s="155"/>
      <c r="P14" s="155"/>
      <c r="Q14" s="155"/>
      <c r="R14" s="155"/>
      <c r="S14" s="155"/>
      <c r="T14" s="39"/>
    </row>
    <row r="15" spans="1:20" x14ac:dyDescent="0.25">
      <c r="A15" s="39"/>
      <c r="B15" s="184" t="s">
        <v>28</v>
      </c>
      <c r="C15" s="181">
        <v>1</v>
      </c>
      <c r="D15" s="181">
        <v>1</v>
      </c>
      <c r="E15" s="522"/>
      <c r="F15" s="181"/>
      <c r="G15" s="183"/>
      <c r="H15" s="155"/>
      <c r="I15" s="155"/>
      <c r="J15" s="155"/>
      <c r="K15" s="10"/>
      <c r="L15" s="155"/>
      <c r="M15" s="155"/>
      <c r="N15" s="155"/>
      <c r="O15" s="155"/>
      <c r="P15" s="155"/>
      <c r="Q15" s="155"/>
      <c r="R15" s="155"/>
      <c r="S15" s="155"/>
      <c r="T15" s="39"/>
    </row>
    <row r="16" spans="1:20" x14ac:dyDescent="0.25">
      <c r="A16" s="39"/>
      <c r="B16" s="184" t="s">
        <v>29</v>
      </c>
      <c r="C16" s="181">
        <v>10</v>
      </c>
      <c r="D16" s="181">
        <v>10</v>
      </c>
      <c r="E16" s="522"/>
      <c r="F16" s="181"/>
      <c r="G16" s="183"/>
      <c r="H16" s="155"/>
      <c r="I16" s="155"/>
      <c r="J16" s="155"/>
      <c r="K16" s="10"/>
      <c r="L16" s="155"/>
      <c r="M16" s="155"/>
      <c r="N16" s="155"/>
      <c r="O16" s="155"/>
      <c r="P16" s="155"/>
      <c r="Q16" s="155"/>
      <c r="R16" s="155"/>
      <c r="S16" s="155"/>
      <c r="T16" s="39"/>
    </row>
    <row r="17" spans="1:19" s="39" customFormat="1" x14ac:dyDescent="0.25">
      <c r="B17" s="184"/>
      <c r="C17" s="181"/>
      <c r="D17" s="181"/>
      <c r="E17" s="523"/>
      <c r="F17" s="186"/>
      <c r="G17" s="183"/>
      <c r="H17" s="447"/>
      <c r="I17" s="447"/>
      <c r="J17" s="447"/>
      <c r="K17" s="10"/>
      <c r="L17" s="447"/>
      <c r="M17" s="447"/>
      <c r="N17" s="447"/>
      <c r="O17" s="447"/>
      <c r="P17" s="447"/>
      <c r="Q17" s="447"/>
      <c r="R17" s="447"/>
      <c r="S17" s="447"/>
    </row>
    <row r="18" spans="1:19" x14ac:dyDescent="0.25">
      <c r="A18" s="39"/>
      <c r="B18" s="542" t="s">
        <v>213</v>
      </c>
      <c r="C18" s="542"/>
      <c r="D18" s="542"/>
      <c r="E18" s="179"/>
      <c r="F18" s="180">
        <v>200</v>
      </c>
      <c r="G18" s="181"/>
      <c r="H18" s="155">
        <v>3.1</v>
      </c>
      <c r="I18" s="155">
        <v>2.9</v>
      </c>
      <c r="J18" s="155">
        <v>15.2</v>
      </c>
      <c r="K18" s="10">
        <v>99</v>
      </c>
      <c r="L18" s="155">
        <v>0.52</v>
      </c>
      <c r="M18" s="155">
        <v>0.03</v>
      </c>
      <c r="N18" s="155">
        <v>0.01</v>
      </c>
      <c r="O18" s="155">
        <v>0.08</v>
      </c>
      <c r="P18" s="155">
        <v>109.8</v>
      </c>
      <c r="Q18" s="155">
        <v>83.47</v>
      </c>
      <c r="R18" s="155">
        <v>17.399999999999999</v>
      </c>
      <c r="S18" s="155">
        <v>0.26</v>
      </c>
    </row>
    <row r="19" spans="1:19" x14ac:dyDescent="0.25">
      <c r="A19" s="39"/>
      <c r="B19" s="184" t="s">
        <v>31</v>
      </c>
      <c r="C19" s="181">
        <v>4</v>
      </c>
      <c r="D19" s="181">
        <v>4</v>
      </c>
      <c r="E19" s="179"/>
      <c r="F19" s="180"/>
      <c r="G19" s="181"/>
      <c r="H19" s="155"/>
      <c r="I19" s="155"/>
      <c r="J19" s="155"/>
      <c r="K19" s="10"/>
      <c r="L19" s="155"/>
      <c r="M19" s="155"/>
      <c r="N19" s="155"/>
      <c r="O19" s="155"/>
      <c r="P19" s="155"/>
      <c r="Q19" s="155"/>
      <c r="R19" s="155"/>
      <c r="S19" s="155"/>
    </row>
    <row r="20" spans="1:19" x14ac:dyDescent="0.25">
      <c r="A20" s="39"/>
      <c r="B20" s="184" t="s">
        <v>27</v>
      </c>
      <c r="C20" s="181">
        <v>10</v>
      </c>
      <c r="D20" s="181">
        <v>10</v>
      </c>
      <c r="E20" s="179"/>
      <c r="F20" s="180"/>
      <c r="G20" s="181"/>
      <c r="H20" s="155"/>
      <c r="I20" s="155"/>
      <c r="J20" s="155"/>
      <c r="K20" s="10"/>
      <c r="L20" s="155"/>
      <c r="M20" s="155"/>
      <c r="N20" s="155"/>
      <c r="O20" s="155"/>
      <c r="P20" s="155"/>
      <c r="Q20" s="155"/>
      <c r="R20" s="155"/>
      <c r="S20" s="155"/>
    </row>
    <row r="21" spans="1:19" x14ac:dyDescent="0.25">
      <c r="A21" s="39"/>
      <c r="B21" s="184" t="s">
        <v>26</v>
      </c>
      <c r="C21" s="181">
        <v>200</v>
      </c>
      <c r="D21" s="181">
        <v>200</v>
      </c>
      <c r="E21" s="179"/>
      <c r="F21" s="180"/>
      <c r="G21" s="181"/>
      <c r="H21" s="155"/>
      <c r="I21" s="155"/>
      <c r="J21" s="155"/>
      <c r="K21" s="10"/>
      <c r="L21" s="155"/>
      <c r="M21" s="155"/>
      <c r="N21" s="155"/>
      <c r="O21" s="155"/>
      <c r="P21" s="155"/>
      <c r="Q21" s="155"/>
      <c r="R21" s="155"/>
      <c r="S21" s="155"/>
    </row>
    <row r="22" spans="1:19" s="39" customFormat="1" x14ac:dyDescent="0.25">
      <c r="B22" s="184"/>
      <c r="C22" s="181"/>
      <c r="D22" s="181"/>
      <c r="E22" s="179"/>
      <c r="F22" s="180"/>
      <c r="G22" s="181"/>
      <c r="H22" s="447"/>
      <c r="I22" s="447"/>
      <c r="J22" s="447"/>
      <c r="K22" s="10"/>
      <c r="L22" s="447"/>
      <c r="M22" s="447"/>
      <c r="N22" s="447"/>
      <c r="O22" s="447"/>
      <c r="P22" s="447"/>
      <c r="Q22" s="447"/>
      <c r="R22" s="447"/>
      <c r="S22" s="447"/>
    </row>
    <row r="23" spans="1:19" x14ac:dyDescent="0.25">
      <c r="A23" s="39"/>
      <c r="B23" s="542" t="s">
        <v>214</v>
      </c>
      <c r="C23" s="542"/>
      <c r="D23" s="542"/>
      <c r="E23" s="179"/>
      <c r="F23" s="185" t="s">
        <v>215</v>
      </c>
      <c r="G23" s="181"/>
      <c r="H23" s="155">
        <v>2.9</v>
      </c>
      <c r="I23" s="155">
        <v>10.050000000000001</v>
      </c>
      <c r="J23" s="155">
        <v>6.94</v>
      </c>
      <c r="K23" s="10">
        <v>185.75</v>
      </c>
      <c r="L23" s="155">
        <v>4.9000000000000002E-2</v>
      </c>
      <c r="M23" s="155">
        <v>2.1000000000000001E-2</v>
      </c>
      <c r="N23" s="155">
        <v>3.5000000000000003E-2</v>
      </c>
      <c r="O23" s="155">
        <v>0.27600000000000002</v>
      </c>
      <c r="P23" s="155">
        <v>73.849999999999994</v>
      </c>
      <c r="Q23" s="155">
        <v>79.75</v>
      </c>
      <c r="R23" s="155">
        <v>9.26</v>
      </c>
      <c r="S23" s="78">
        <v>0.21</v>
      </c>
    </row>
    <row r="24" spans="1:19" x14ac:dyDescent="0.25">
      <c r="A24" s="39"/>
      <c r="B24" s="184" t="s">
        <v>33</v>
      </c>
      <c r="C24" s="181">
        <v>30</v>
      </c>
      <c r="D24" s="181">
        <v>30</v>
      </c>
      <c r="E24" s="179"/>
      <c r="F24" s="180"/>
      <c r="G24" s="181"/>
      <c r="H24" s="155"/>
      <c r="I24" s="155"/>
      <c r="J24" s="155"/>
      <c r="K24" s="10"/>
      <c r="L24" s="155"/>
      <c r="M24" s="155"/>
      <c r="N24" s="155"/>
      <c r="O24" s="155"/>
      <c r="P24" s="155"/>
      <c r="Q24" s="155"/>
      <c r="R24" s="155"/>
      <c r="S24" s="78"/>
    </row>
    <row r="25" spans="1:19" x14ac:dyDescent="0.25">
      <c r="A25" s="39"/>
      <c r="B25" s="184" t="s">
        <v>34</v>
      </c>
      <c r="C25" s="181">
        <v>16.5</v>
      </c>
      <c r="D25" s="181">
        <v>15</v>
      </c>
      <c r="E25" s="179"/>
      <c r="F25" s="180"/>
      <c r="G25" s="181"/>
      <c r="H25" s="155"/>
      <c r="I25" s="155"/>
      <c r="J25" s="155"/>
      <c r="K25" s="10"/>
      <c r="L25" s="155"/>
      <c r="M25" s="155"/>
      <c r="N25" s="155"/>
      <c r="O25" s="155"/>
      <c r="P25" s="155"/>
      <c r="Q25" s="155"/>
      <c r="R25" s="155"/>
      <c r="S25" s="78"/>
    </row>
    <row r="26" spans="1:19" x14ac:dyDescent="0.25">
      <c r="A26" s="39"/>
      <c r="B26" s="184" t="s">
        <v>29</v>
      </c>
      <c r="C26" s="181">
        <v>5</v>
      </c>
      <c r="D26" s="181">
        <v>5</v>
      </c>
      <c r="E26" s="179"/>
      <c r="F26" s="186"/>
      <c r="G26" s="183"/>
      <c r="H26" s="19"/>
      <c r="I26" s="19"/>
      <c r="J26" s="19"/>
      <c r="K26" s="20"/>
      <c r="L26" s="19"/>
      <c r="M26" s="19"/>
      <c r="N26" s="19"/>
      <c r="O26" s="19"/>
      <c r="P26" s="19"/>
      <c r="Q26" s="19"/>
      <c r="R26" s="19"/>
      <c r="S26" s="21"/>
    </row>
    <row r="27" spans="1:19" s="39" customFormat="1" x14ac:dyDescent="0.25">
      <c r="B27" s="198"/>
      <c r="C27" s="181"/>
      <c r="D27" s="181"/>
      <c r="E27" s="179"/>
      <c r="F27" s="186"/>
      <c r="G27" s="183"/>
      <c r="H27" s="19"/>
      <c r="I27" s="19"/>
      <c r="J27" s="19"/>
      <c r="K27" s="20"/>
      <c r="L27" s="19"/>
      <c r="M27" s="19"/>
      <c r="N27" s="19"/>
      <c r="O27" s="19"/>
      <c r="P27" s="19"/>
      <c r="Q27" s="19"/>
      <c r="R27" s="19"/>
      <c r="S27" s="21"/>
    </row>
    <row r="28" spans="1:19" x14ac:dyDescent="0.25">
      <c r="A28" s="39"/>
      <c r="B28" s="528" t="s">
        <v>297</v>
      </c>
      <c r="C28" s="181">
        <v>100</v>
      </c>
      <c r="D28" s="181">
        <v>100</v>
      </c>
      <c r="E28" s="534"/>
      <c r="F28" s="180">
        <v>100</v>
      </c>
      <c r="G28" s="181"/>
      <c r="H28" s="532">
        <v>0.4</v>
      </c>
      <c r="I28" s="532">
        <v>0.4</v>
      </c>
      <c r="J28" s="532">
        <v>9.8000000000000007</v>
      </c>
      <c r="K28" s="10">
        <v>47</v>
      </c>
      <c r="L28" s="532">
        <v>2</v>
      </c>
      <c r="M28" s="532">
        <v>4</v>
      </c>
      <c r="N28" s="532">
        <v>4.9000000000000004</v>
      </c>
      <c r="O28" s="532">
        <v>0</v>
      </c>
      <c r="P28" s="532">
        <v>24</v>
      </c>
      <c r="Q28" s="532">
        <v>24</v>
      </c>
      <c r="R28" s="532">
        <v>7.5</v>
      </c>
      <c r="S28" s="532">
        <v>1.1000000000000001</v>
      </c>
    </row>
    <row r="29" spans="1:19" x14ac:dyDescent="0.25">
      <c r="A29" s="39"/>
      <c r="B29" s="188" t="s">
        <v>33</v>
      </c>
      <c r="C29" s="183">
        <v>30</v>
      </c>
      <c r="D29" s="516">
        <v>30</v>
      </c>
      <c r="E29" s="179"/>
      <c r="F29" s="180">
        <v>30</v>
      </c>
      <c r="G29" s="181"/>
      <c r="H29" s="447">
        <v>2.4</v>
      </c>
      <c r="I29" s="447">
        <v>0.3</v>
      </c>
      <c r="J29" s="447">
        <v>11.4</v>
      </c>
      <c r="K29" s="10">
        <v>71</v>
      </c>
      <c r="L29" s="447">
        <v>0</v>
      </c>
      <c r="M29" s="447">
        <v>4.8000000000000001E-2</v>
      </c>
      <c r="N29" s="447">
        <v>0</v>
      </c>
      <c r="O29" s="447">
        <v>0.39</v>
      </c>
      <c r="P29" s="447">
        <v>6.9</v>
      </c>
      <c r="Q29" s="447">
        <v>26.1</v>
      </c>
      <c r="R29" s="447">
        <v>9.9</v>
      </c>
      <c r="S29" s="447">
        <v>0.59</v>
      </c>
    </row>
    <row r="30" spans="1:19" s="39" customFormat="1" x14ac:dyDescent="0.25">
      <c r="B30" s="201" t="s">
        <v>273</v>
      </c>
      <c r="C30" s="202">
        <v>20</v>
      </c>
      <c r="D30" s="517">
        <v>20</v>
      </c>
      <c r="E30" s="204"/>
      <c r="F30" s="203">
        <v>20</v>
      </c>
      <c r="G30" s="186"/>
      <c r="H30" s="467">
        <v>1.1000000000000001</v>
      </c>
      <c r="I30" s="467">
        <v>0.2</v>
      </c>
      <c r="J30" s="467">
        <v>5.5</v>
      </c>
      <c r="K30" s="10">
        <v>26.4</v>
      </c>
      <c r="L30" s="467"/>
      <c r="M30" s="467"/>
      <c r="N30" s="467"/>
      <c r="O30" s="467"/>
      <c r="P30" s="467"/>
      <c r="Q30" s="467"/>
      <c r="R30" s="467"/>
      <c r="S30" s="467"/>
    </row>
    <row r="31" spans="1:19" s="39" customFormat="1" x14ac:dyDescent="0.25">
      <c r="B31" s="201"/>
      <c r="C31" s="202"/>
      <c r="D31" s="517"/>
      <c r="E31" s="204"/>
      <c r="F31" s="203">
        <v>500</v>
      </c>
      <c r="G31" s="186"/>
      <c r="H31" s="511"/>
      <c r="I31" s="511"/>
      <c r="J31" s="511"/>
      <c r="K31" s="10"/>
      <c r="L31" s="511"/>
      <c r="M31" s="511"/>
      <c r="N31" s="511"/>
      <c r="O31" s="511"/>
      <c r="P31" s="511"/>
      <c r="Q31" s="511"/>
      <c r="R31" s="511"/>
      <c r="S31" s="511"/>
    </row>
    <row r="32" spans="1:19" x14ac:dyDescent="0.25">
      <c r="A32" s="39"/>
      <c r="B32" s="189" t="s">
        <v>295</v>
      </c>
      <c r="C32" s="190"/>
      <c r="D32" s="190"/>
      <c r="E32" s="456"/>
      <c r="F32" s="190"/>
      <c r="G32" s="191"/>
      <c r="H32" s="155"/>
      <c r="I32" s="155"/>
      <c r="J32" s="155"/>
      <c r="K32" s="10"/>
      <c r="L32" s="155"/>
      <c r="M32" s="155"/>
      <c r="N32" s="155"/>
      <c r="O32" s="155"/>
      <c r="P32" s="155"/>
      <c r="Q32" s="155"/>
      <c r="R32" s="155"/>
      <c r="S32" s="155"/>
    </row>
    <row r="33" spans="1:19" x14ac:dyDescent="0.25">
      <c r="A33" s="39"/>
      <c r="B33" s="187" t="s">
        <v>330</v>
      </c>
      <c r="C33" s="181">
        <v>200</v>
      </c>
      <c r="D33" s="181">
        <v>200</v>
      </c>
      <c r="E33" s="179"/>
      <c r="F33" s="180">
        <v>200</v>
      </c>
      <c r="G33" s="181"/>
      <c r="H33" s="511">
        <v>0.1</v>
      </c>
      <c r="I33" s="511">
        <v>0</v>
      </c>
      <c r="J33" s="511">
        <v>22</v>
      </c>
      <c r="K33" s="507">
        <v>88</v>
      </c>
      <c r="L33" s="512">
        <v>19</v>
      </c>
      <c r="M33" s="511">
        <v>1.2999999999999999E-2</v>
      </c>
      <c r="N33" s="511">
        <v>0</v>
      </c>
      <c r="O33" s="511">
        <v>0</v>
      </c>
      <c r="P33" s="511">
        <v>15</v>
      </c>
      <c r="Q33" s="511">
        <v>21.25</v>
      </c>
      <c r="R33" s="511">
        <v>8.75</v>
      </c>
      <c r="S33" s="511">
        <v>1.63</v>
      </c>
    </row>
    <row r="34" spans="1:19" s="39" customFormat="1" x14ac:dyDescent="0.25">
      <c r="B34" s="201"/>
      <c r="C34" s="524"/>
      <c r="D34" s="524"/>
      <c r="E34" s="525"/>
      <c r="F34" s="203"/>
      <c r="G34" s="186"/>
      <c r="H34" s="521"/>
      <c r="I34" s="521"/>
      <c r="J34" s="521"/>
      <c r="K34" s="10"/>
      <c r="L34" s="521"/>
      <c r="M34" s="521"/>
      <c r="N34" s="521"/>
      <c r="O34" s="521"/>
      <c r="P34" s="521"/>
      <c r="Q34" s="521"/>
      <c r="R34" s="521"/>
      <c r="S34" s="521"/>
    </row>
    <row r="35" spans="1:19" x14ac:dyDescent="0.25">
      <c r="A35" s="39"/>
      <c r="B35" s="194" t="s">
        <v>37</v>
      </c>
      <c r="C35" s="195"/>
      <c r="D35" s="195"/>
      <c r="E35" s="539" t="s">
        <v>247</v>
      </c>
      <c r="F35" s="539"/>
      <c r="G35" s="540"/>
      <c r="H35" s="155">
        <f>H36+H56+H65+H74+H79+H80+H55</f>
        <v>23.09</v>
      </c>
      <c r="I35" s="532">
        <f t="shared" ref="I35:S35" si="1">I36+I56+I65+I74+I79+I80+I55</f>
        <v>20.637</v>
      </c>
      <c r="J35" s="532">
        <f t="shared" si="1"/>
        <v>99.72</v>
      </c>
      <c r="K35" s="532">
        <f t="shared" si="1"/>
        <v>669.92000000000007</v>
      </c>
      <c r="L35" s="532">
        <f t="shared" si="1"/>
        <v>7.8</v>
      </c>
      <c r="M35" s="532">
        <f t="shared" si="1"/>
        <v>0.14781000000000002</v>
      </c>
      <c r="N35" s="532">
        <f t="shared" si="1"/>
        <v>36.105999999999995</v>
      </c>
      <c r="O35" s="532">
        <f t="shared" si="1"/>
        <v>2.5100000000000002</v>
      </c>
      <c r="P35" s="532">
        <f t="shared" si="1"/>
        <v>120.81000000000002</v>
      </c>
      <c r="Q35" s="532">
        <f t="shared" si="1"/>
        <v>294.05</v>
      </c>
      <c r="R35" s="532">
        <f t="shared" si="1"/>
        <v>61.04</v>
      </c>
      <c r="S35" s="532">
        <f t="shared" si="1"/>
        <v>3.669</v>
      </c>
    </row>
    <row r="36" spans="1:19" ht="18" customHeight="1" x14ac:dyDescent="0.25">
      <c r="A36" s="39"/>
      <c r="B36" s="542" t="s">
        <v>217</v>
      </c>
      <c r="C36" s="542"/>
      <c r="D36" s="542"/>
      <c r="E36" s="179"/>
      <c r="F36" s="180" t="s">
        <v>39</v>
      </c>
      <c r="G36" s="181"/>
      <c r="H36" s="155">
        <v>3.31</v>
      </c>
      <c r="I36" s="155">
        <v>5.3</v>
      </c>
      <c r="J36" s="155">
        <v>6.68</v>
      </c>
      <c r="K36" s="10">
        <v>139.75</v>
      </c>
      <c r="L36" s="155">
        <v>2.6</v>
      </c>
      <c r="M36" s="155">
        <v>4.9000000000000002E-2</v>
      </c>
      <c r="N36" s="155">
        <v>5.6000000000000001E-2</v>
      </c>
      <c r="O36" s="155">
        <v>0.22</v>
      </c>
      <c r="P36" s="155">
        <v>17.309999999999999</v>
      </c>
      <c r="Q36" s="155">
        <v>61.95</v>
      </c>
      <c r="R36" s="155">
        <v>5.69</v>
      </c>
      <c r="S36" s="155">
        <v>0.63</v>
      </c>
    </row>
    <row r="37" spans="1:19" x14ac:dyDescent="0.25">
      <c r="A37" s="39"/>
      <c r="B37" s="184" t="s">
        <v>40</v>
      </c>
      <c r="C37" s="181">
        <v>62.5</v>
      </c>
      <c r="D37" s="181">
        <v>50</v>
      </c>
      <c r="E37" s="179"/>
      <c r="F37" s="180"/>
      <c r="G37" s="181"/>
      <c r="H37" s="155"/>
      <c r="I37" s="155"/>
      <c r="J37" s="155"/>
      <c r="K37" s="10"/>
      <c r="L37" s="155"/>
      <c r="M37" s="155"/>
      <c r="N37" s="155"/>
      <c r="O37" s="155"/>
      <c r="P37" s="155"/>
      <c r="Q37" s="155"/>
      <c r="R37" s="155"/>
      <c r="S37" s="155"/>
    </row>
    <row r="38" spans="1:19" x14ac:dyDescent="0.25">
      <c r="A38" s="39"/>
      <c r="B38" s="184" t="s">
        <v>41</v>
      </c>
      <c r="C38" s="181">
        <v>65</v>
      </c>
      <c r="D38" s="181">
        <v>50</v>
      </c>
      <c r="E38" s="179"/>
      <c r="F38" s="180"/>
      <c r="G38" s="181"/>
      <c r="H38" s="155"/>
      <c r="I38" s="155"/>
      <c r="J38" s="155"/>
      <c r="K38" s="10"/>
      <c r="L38" s="155"/>
      <c r="M38" s="155"/>
      <c r="N38" s="155"/>
      <c r="O38" s="155"/>
      <c r="P38" s="155"/>
      <c r="Q38" s="155"/>
      <c r="R38" s="155"/>
      <c r="S38" s="155"/>
    </row>
    <row r="39" spans="1:19" x14ac:dyDescent="0.25">
      <c r="A39" s="39"/>
      <c r="B39" s="184" t="s">
        <v>42</v>
      </c>
      <c r="C39" s="181">
        <v>67.5</v>
      </c>
      <c r="D39" s="181">
        <v>50</v>
      </c>
      <c r="E39" s="179"/>
      <c r="F39" s="180"/>
      <c r="G39" s="181"/>
      <c r="H39" s="155"/>
      <c r="I39" s="155"/>
      <c r="J39" s="155"/>
      <c r="K39" s="10"/>
      <c r="L39" s="155"/>
      <c r="M39" s="155"/>
      <c r="N39" s="155"/>
      <c r="O39" s="155"/>
      <c r="P39" s="155"/>
      <c r="Q39" s="155"/>
      <c r="R39" s="155"/>
      <c r="S39" s="155"/>
    </row>
    <row r="40" spans="1:19" s="39" customFormat="1" x14ac:dyDescent="0.25">
      <c r="B40" s="184" t="s">
        <v>43</v>
      </c>
      <c r="C40" s="181">
        <v>70</v>
      </c>
      <c r="D40" s="181">
        <v>50</v>
      </c>
      <c r="E40" s="179"/>
      <c r="F40" s="180"/>
      <c r="G40" s="181"/>
      <c r="H40" s="167"/>
      <c r="I40" s="167"/>
      <c r="J40" s="167"/>
      <c r="K40" s="10"/>
      <c r="L40" s="167"/>
      <c r="M40" s="167"/>
      <c r="N40" s="167"/>
      <c r="O40" s="167"/>
      <c r="P40" s="167"/>
      <c r="Q40" s="167"/>
      <c r="R40" s="167"/>
      <c r="S40" s="167"/>
    </row>
    <row r="41" spans="1:19" s="39" customFormat="1" x14ac:dyDescent="0.25">
      <c r="B41" s="184" t="s">
        <v>218</v>
      </c>
      <c r="C41" s="181">
        <v>32</v>
      </c>
      <c r="D41" s="181">
        <v>20</v>
      </c>
      <c r="E41" s="179"/>
      <c r="F41" s="180"/>
      <c r="G41" s="181"/>
      <c r="H41" s="167"/>
      <c r="I41" s="167"/>
      <c r="J41" s="167"/>
      <c r="K41" s="10"/>
      <c r="L41" s="167"/>
      <c r="M41" s="167"/>
      <c r="N41" s="167"/>
      <c r="O41" s="167"/>
      <c r="P41" s="167"/>
      <c r="Q41" s="167"/>
      <c r="R41" s="167"/>
      <c r="S41" s="167"/>
    </row>
    <row r="42" spans="1:19" x14ac:dyDescent="0.25">
      <c r="A42" s="39"/>
      <c r="B42" s="184" t="s">
        <v>44</v>
      </c>
      <c r="C42" s="181">
        <v>9</v>
      </c>
      <c r="D42" s="181">
        <v>7</v>
      </c>
      <c r="E42" s="179"/>
      <c r="F42" s="180"/>
      <c r="G42" s="181"/>
      <c r="H42" s="155"/>
      <c r="I42" s="155"/>
      <c r="J42" s="155"/>
      <c r="K42" s="10"/>
      <c r="L42" s="155"/>
      <c r="M42" s="155"/>
      <c r="N42" s="155"/>
      <c r="O42" s="155"/>
      <c r="P42" s="155"/>
      <c r="Q42" s="155"/>
      <c r="R42" s="155"/>
      <c r="S42" s="155"/>
    </row>
    <row r="43" spans="1:19" x14ac:dyDescent="0.25">
      <c r="A43" s="39"/>
      <c r="B43" s="184" t="s">
        <v>45</v>
      </c>
      <c r="C43" s="181">
        <v>14</v>
      </c>
      <c r="D43" s="181">
        <v>8.4</v>
      </c>
      <c r="E43" s="179"/>
      <c r="F43" s="180"/>
      <c r="G43" s="181"/>
      <c r="H43" s="155"/>
      <c r="I43" s="155"/>
      <c r="J43" s="155"/>
      <c r="K43" s="10"/>
      <c r="L43" s="155"/>
      <c r="M43" s="155"/>
      <c r="N43" s="155"/>
      <c r="O43" s="155"/>
      <c r="P43" s="155"/>
      <c r="Q43" s="155"/>
      <c r="R43" s="155"/>
      <c r="S43" s="155"/>
    </row>
    <row r="44" spans="1:19" x14ac:dyDescent="0.25">
      <c r="A44" s="39"/>
      <c r="B44" s="184" t="s">
        <v>46</v>
      </c>
      <c r="C44" s="181">
        <v>9.6</v>
      </c>
      <c r="D44" s="181">
        <v>8</v>
      </c>
      <c r="E44" s="179"/>
      <c r="F44" s="180"/>
      <c r="G44" s="181"/>
      <c r="H44" s="155"/>
      <c r="I44" s="155"/>
      <c r="J44" s="155"/>
      <c r="K44" s="10"/>
      <c r="L44" s="155"/>
      <c r="M44" s="155"/>
      <c r="N44" s="155"/>
      <c r="O44" s="155"/>
      <c r="P44" s="155"/>
      <c r="Q44" s="155"/>
      <c r="R44" s="155"/>
      <c r="S44" s="155"/>
    </row>
    <row r="45" spans="1:19" s="39" customFormat="1" x14ac:dyDescent="0.25">
      <c r="B45" s="184" t="s">
        <v>241</v>
      </c>
      <c r="C45" s="181">
        <v>9.6</v>
      </c>
      <c r="D45" s="181">
        <v>6</v>
      </c>
      <c r="E45" s="179"/>
      <c r="F45" s="180"/>
      <c r="G45" s="181"/>
      <c r="H45" s="167"/>
      <c r="I45" s="167"/>
      <c r="J45" s="167"/>
      <c r="K45" s="10"/>
      <c r="L45" s="167"/>
      <c r="M45" s="167"/>
      <c r="N45" s="167"/>
      <c r="O45" s="167"/>
      <c r="P45" s="167"/>
      <c r="Q45" s="167"/>
      <c r="R45" s="167"/>
      <c r="S45" s="167"/>
    </row>
    <row r="46" spans="1:19" ht="44.25" customHeight="1" x14ac:dyDescent="0.25">
      <c r="A46" s="39"/>
      <c r="B46" s="196" t="s">
        <v>47</v>
      </c>
      <c r="C46" s="181">
        <v>2</v>
      </c>
      <c r="D46" s="181">
        <v>2</v>
      </c>
      <c r="E46" s="179"/>
      <c r="F46" s="180"/>
      <c r="G46" s="181"/>
      <c r="H46" s="155"/>
      <c r="I46" s="155"/>
      <c r="J46" s="155"/>
      <c r="K46" s="10"/>
      <c r="L46" s="155"/>
      <c r="M46" s="155"/>
      <c r="N46" s="155"/>
      <c r="O46" s="155"/>
      <c r="P46" s="155"/>
      <c r="Q46" s="155"/>
      <c r="R46" s="155"/>
      <c r="S46" s="155"/>
    </row>
    <row r="47" spans="1:19" ht="20.25" customHeight="1" x14ac:dyDescent="0.25">
      <c r="A47" s="39"/>
      <c r="B47" s="184" t="s">
        <v>29</v>
      </c>
      <c r="C47" s="181">
        <v>2</v>
      </c>
      <c r="D47" s="181">
        <v>2</v>
      </c>
      <c r="E47" s="179"/>
      <c r="F47" s="180"/>
      <c r="G47" s="181"/>
      <c r="H47" s="155"/>
      <c r="I47" s="155"/>
      <c r="J47" s="155"/>
      <c r="K47" s="10"/>
      <c r="L47" s="155"/>
      <c r="M47" s="155"/>
      <c r="N47" s="155"/>
      <c r="O47" s="155"/>
      <c r="P47" s="155"/>
      <c r="Q47" s="155"/>
      <c r="R47" s="155"/>
      <c r="S47" s="155"/>
    </row>
    <row r="48" spans="1:19" x14ac:dyDescent="0.25">
      <c r="A48" s="39"/>
      <c r="B48" s="197" t="s">
        <v>216</v>
      </c>
      <c r="C48" s="181"/>
      <c r="D48" s="181"/>
      <c r="E48" s="179"/>
      <c r="F48" s="180"/>
      <c r="G48" s="181"/>
      <c r="H48" s="155"/>
      <c r="I48" s="155"/>
      <c r="J48" s="155"/>
      <c r="K48" s="10"/>
      <c r="L48" s="155"/>
      <c r="M48" s="155"/>
      <c r="N48" s="155"/>
      <c r="O48" s="155"/>
      <c r="P48" s="155"/>
      <c r="Q48" s="155"/>
      <c r="R48" s="155"/>
      <c r="S48" s="155"/>
    </row>
    <row r="49" spans="1:19" x14ac:dyDescent="0.25">
      <c r="A49" s="39"/>
      <c r="B49" s="198"/>
      <c r="C49" s="181"/>
      <c r="D49" s="181"/>
      <c r="E49" s="179"/>
      <c r="F49" s="180"/>
      <c r="G49" s="181"/>
      <c r="H49" s="155"/>
      <c r="I49" s="155"/>
      <c r="J49" s="155"/>
      <c r="K49" s="10"/>
      <c r="L49" s="155"/>
      <c r="M49" s="155"/>
      <c r="N49" s="155"/>
      <c r="O49" s="155"/>
      <c r="P49" s="155"/>
      <c r="Q49" s="155"/>
      <c r="R49" s="155"/>
      <c r="S49" s="155"/>
    </row>
    <row r="50" spans="1:19" x14ac:dyDescent="0.25">
      <c r="A50" s="39"/>
      <c r="B50" s="198" t="s">
        <v>263</v>
      </c>
      <c r="C50" s="181">
        <v>16</v>
      </c>
      <c r="D50" s="181">
        <v>12</v>
      </c>
      <c r="E50" s="179"/>
      <c r="F50" s="180"/>
      <c r="G50" s="181"/>
      <c r="H50" s="155"/>
      <c r="I50" s="155"/>
      <c r="J50" s="155"/>
      <c r="K50" s="10"/>
      <c r="L50" s="155"/>
      <c r="M50" s="155"/>
      <c r="N50" s="155"/>
      <c r="O50" s="155"/>
      <c r="P50" s="155"/>
      <c r="Q50" s="155"/>
      <c r="R50" s="155"/>
      <c r="S50" s="155"/>
    </row>
    <row r="51" spans="1:19" x14ac:dyDescent="0.25">
      <c r="A51" s="39"/>
      <c r="B51" s="198" t="s">
        <v>46</v>
      </c>
      <c r="C51" s="181">
        <v>2</v>
      </c>
      <c r="D51" s="181">
        <v>2</v>
      </c>
      <c r="E51" s="179"/>
      <c r="F51" s="180"/>
      <c r="G51" s="181"/>
      <c r="H51" s="155"/>
      <c r="I51" s="155"/>
      <c r="J51" s="155"/>
      <c r="K51" s="10"/>
      <c r="L51" s="155"/>
      <c r="M51" s="155"/>
      <c r="N51" s="155"/>
      <c r="O51" s="155"/>
      <c r="P51" s="155"/>
      <c r="Q51" s="155"/>
      <c r="R51" s="155"/>
      <c r="S51" s="155"/>
    </row>
    <row r="52" spans="1:19" x14ac:dyDescent="0.25">
      <c r="A52" s="39"/>
      <c r="B52" s="198" t="s">
        <v>51</v>
      </c>
      <c r="C52" s="181">
        <v>1</v>
      </c>
      <c r="D52" s="181">
        <v>1</v>
      </c>
      <c r="E52" s="179"/>
      <c r="F52" s="180"/>
      <c r="G52" s="181"/>
      <c r="H52" s="155"/>
      <c r="I52" s="155"/>
      <c r="J52" s="155"/>
      <c r="K52" s="10"/>
      <c r="L52" s="155"/>
      <c r="M52" s="155"/>
      <c r="N52" s="155"/>
      <c r="O52" s="155"/>
      <c r="P52" s="155"/>
      <c r="Q52" s="155"/>
      <c r="R52" s="155"/>
      <c r="S52" s="155"/>
    </row>
    <row r="53" spans="1:19" x14ac:dyDescent="0.25">
      <c r="A53" s="39"/>
      <c r="B53" s="198" t="s">
        <v>52</v>
      </c>
      <c r="C53" s="181">
        <v>1</v>
      </c>
      <c r="D53" s="181">
        <v>1</v>
      </c>
      <c r="E53" s="179"/>
      <c r="F53" s="180"/>
      <c r="G53" s="181"/>
      <c r="H53" s="155"/>
      <c r="I53" s="155"/>
      <c r="J53" s="155"/>
      <c r="K53" s="10"/>
      <c r="L53" s="155"/>
      <c r="M53" s="155"/>
      <c r="N53" s="155"/>
      <c r="O53" s="155"/>
      <c r="P53" s="155"/>
      <c r="Q53" s="155"/>
      <c r="R53" s="155"/>
      <c r="S53" s="155"/>
    </row>
    <row r="54" spans="1:19" s="39" customFormat="1" x14ac:dyDescent="0.25">
      <c r="B54" s="198"/>
      <c r="C54" s="181"/>
      <c r="D54" s="181"/>
      <c r="E54" s="179"/>
      <c r="F54" s="180"/>
      <c r="G54" s="181"/>
      <c r="H54" s="447"/>
      <c r="I54" s="447"/>
      <c r="J54" s="447"/>
      <c r="K54" s="10"/>
      <c r="L54" s="447"/>
      <c r="M54" s="447"/>
      <c r="N54" s="447"/>
      <c r="O54" s="447"/>
      <c r="P54" s="447"/>
      <c r="Q54" s="447"/>
      <c r="R54" s="447"/>
      <c r="S54" s="447"/>
    </row>
    <row r="55" spans="1:19" s="39" customFormat="1" x14ac:dyDescent="0.25">
      <c r="B55" s="530" t="s">
        <v>314</v>
      </c>
      <c r="C55" s="222">
        <v>72</v>
      </c>
      <c r="D55" s="222">
        <v>65</v>
      </c>
      <c r="E55" s="214"/>
      <c r="F55" s="241">
        <v>65</v>
      </c>
      <c r="G55" s="531"/>
      <c r="H55" s="210">
        <v>0.19</v>
      </c>
      <c r="I55" s="210">
        <v>2.7E-2</v>
      </c>
      <c r="J55" s="210">
        <v>0.51</v>
      </c>
      <c r="K55" s="265">
        <v>2.97</v>
      </c>
      <c r="L55" s="532">
        <v>1.89</v>
      </c>
      <c r="M55" s="532">
        <v>8.0999999999999996E-4</v>
      </c>
      <c r="N55" s="532">
        <v>0</v>
      </c>
      <c r="O55" s="532">
        <v>0</v>
      </c>
      <c r="P55" s="532">
        <v>4.59</v>
      </c>
      <c r="Q55" s="532">
        <v>8.1</v>
      </c>
      <c r="R55" s="532">
        <v>3.78</v>
      </c>
      <c r="S55" s="532">
        <v>0.14000000000000001</v>
      </c>
    </row>
    <row r="56" spans="1:19" ht="41.25" customHeight="1" x14ac:dyDescent="0.25">
      <c r="A56" s="39"/>
      <c r="B56" s="187" t="s">
        <v>275</v>
      </c>
      <c r="C56" s="199"/>
      <c r="D56" s="199"/>
      <c r="E56" s="179"/>
      <c r="F56" s="180" t="s">
        <v>331</v>
      </c>
      <c r="G56" s="181"/>
      <c r="H56" s="155">
        <v>13.46</v>
      </c>
      <c r="I56" s="155">
        <v>13.08</v>
      </c>
      <c r="J56" s="155">
        <v>9.43</v>
      </c>
      <c r="K56" s="10">
        <v>189</v>
      </c>
      <c r="L56" s="155">
        <v>0</v>
      </c>
      <c r="M56" s="155">
        <v>0.05</v>
      </c>
      <c r="N56" s="155">
        <v>36</v>
      </c>
      <c r="O56" s="155">
        <v>1.65</v>
      </c>
      <c r="P56" s="155">
        <v>45</v>
      </c>
      <c r="Q56" s="155">
        <v>144</v>
      </c>
      <c r="R56" s="155">
        <v>27</v>
      </c>
      <c r="S56" s="155">
        <v>1.26</v>
      </c>
    </row>
    <row r="57" spans="1:19" ht="32.25" customHeight="1" x14ac:dyDescent="0.25">
      <c r="A57" s="39"/>
      <c r="B57" s="196" t="s">
        <v>53</v>
      </c>
      <c r="C57" s="184">
        <v>130</v>
      </c>
      <c r="D57" s="196">
        <v>94.4</v>
      </c>
      <c r="E57" s="457"/>
      <c r="F57" s="180"/>
      <c r="G57" s="181"/>
      <c r="H57" s="75"/>
      <c r="I57" s="155"/>
      <c r="J57" s="155"/>
      <c r="K57" s="10"/>
      <c r="L57" s="155"/>
      <c r="M57" s="155"/>
      <c r="N57" s="155"/>
      <c r="O57" s="155"/>
      <c r="P57" s="155"/>
      <c r="Q57" s="155"/>
      <c r="R57" s="155"/>
      <c r="S57" s="155"/>
    </row>
    <row r="58" spans="1:19" ht="30" customHeight="1" x14ac:dyDescent="0.25">
      <c r="A58" s="39"/>
      <c r="B58" s="200" t="s">
        <v>54</v>
      </c>
      <c r="C58" s="184">
        <v>54</v>
      </c>
      <c r="D58" s="196">
        <v>54</v>
      </c>
      <c r="E58" s="457"/>
      <c r="F58" s="180"/>
      <c r="G58" s="181"/>
      <c r="H58" s="155"/>
      <c r="I58" s="155"/>
      <c r="J58" s="155"/>
      <c r="K58" s="10"/>
      <c r="L58" s="155"/>
      <c r="M58" s="155"/>
      <c r="N58" s="155"/>
      <c r="O58" s="155"/>
      <c r="P58" s="155"/>
      <c r="Q58" s="155"/>
      <c r="R58" s="155"/>
      <c r="S58" s="155"/>
    </row>
    <row r="59" spans="1:19" x14ac:dyDescent="0.25">
      <c r="A59" s="39"/>
      <c r="B59" s="198" t="s">
        <v>33</v>
      </c>
      <c r="C59" s="199">
        <v>18</v>
      </c>
      <c r="D59" s="199">
        <v>18</v>
      </c>
      <c r="E59" s="457"/>
      <c r="F59" s="180"/>
      <c r="G59" s="181"/>
      <c r="H59" s="155"/>
      <c r="I59" s="155"/>
      <c r="J59" s="155"/>
      <c r="K59" s="10"/>
      <c r="L59" s="155"/>
      <c r="M59" s="155"/>
      <c r="N59" s="155"/>
      <c r="O59" s="155"/>
      <c r="P59" s="155"/>
      <c r="Q59" s="155"/>
      <c r="R59" s="155"/>
      <c r="S59" s="155"/>
    </row>
    <row r="60" spans="1:19" ht="27" customHeight="1" x14ac:dyDescent="0.25">
      <c r="A60" s="39"/>
      <c r="B60" s="200" t="s">
        <v>55</v>
      </c>
      <c r="C60" s="199">
        <v>23.4</v>
      </c>
      <c r="D60" s="199">
        <v>23.4</v>
      </c>
      <c r="E60" s="457"/>
      <c r="F60" s="180"/>
      <c r="G60" s="181"/>
      <c r="H60" s="155"/>
      <c r="I60" s="155"/>
      <c r="J60" s="155"/>
      <c r="K60" s="10"/>
      <c r="L60" s="155"/>
      <c r="M60" s="155"/>
      <c r="N60" s="155"/>
      <c r="O60" s="155"/>
      <c r="P60" s="155"/>
      <c r="Q60" s="155"/>
      <c r="R60" s="155"/>
      <c r="S60" s="155"/>
    </row>
    <row r="61" spans="1:19" x14ac:dyDescent="0.25">
      <c r="A61" s="39"/>
      <c r="B61" s="198" t="s">
        <v>56</v>
      </c>
      <c r="C61" s="199">
        <v>5</v>
      </c>
      <c r="D61" s="199">
        <v>5</v>
      </c>
      <c r="E61" s="457"/>
      <c r="F61" s="180"/>
      <c r="G61" s="181"/>
      <c r="H61" s="155"/>
      <c r="I61" s="155"/>
      <c r="J61" s="155"/>
      <c r="K61" s="10"/>
      <c r="L61" s="155"/>
      <c r="M61" s="155"/>
      <c r="N61" s="155"/>
      <c r="O61" s="155"/>
      <c r="P61" s="155"/>
      <c r="Q61" s="155"/>
      <c r="R61" s="155"/>
      <c r="S61" s="155"/>
    </row>
    <row r="62" spans="1:19" x14ac:dyDescent="0.25">
      <c r="A62" s="39"/>
      <c r="B62" s="198" t="s">
        <v>51</v>
      </c>
      <c r="C62" s="199">
        <v>1</v>
      </c>
      <c r="D62" s="199">
        <v>1</v>
      </c>
      <c r="E62" s="457"/>
      <c r="F62" s="180"/>
      <c r="G62" s="181"/>
      <c r="H62" s="155"/>
      <c r="I62" s="155"/>
      <c r="J62" s="155"/>
      <c r="K62" s="10"/>
      <c r="L62" s="155"/>
      <c r="M62" s="155"/>
      <c r="N62" s="155"/>
      <c r="O62" s="155"/>
      <c r="P62" s="155"/>
      <c r="Q62" s="155"/>
      <c r="R62" s="155"/>
      <c r="S62" s="155"/>
    </row>
    <row r="63" spans="1:19" x14ac:dyDescent="0.25">
      <c r="A63" s="39"/>
      <c r="B63" s="198" t="s">
        <v>29</v>
      </c>
      <c r="C63" s="199">
        <v>2</v>
      </c>
      <c r="D63" s="199">
        <v>2</v>
      </c>
      <c r="E63" s="457"/>
      <c r="F63" s="180"/>
      <c r="G63" s="181"/>
      <c r="H63" s="155"/>
      <c r="I63" s="155"/>
      <c r="J63" s="155"/>
      <c r="K63" s="10"/>
      <c r="L63" s="155"/>
      <c r="M63" s="155"/>
      <c r="N63" s="155"/>
      <c r="O63" s="155"/>
      <c r="P63" s="155"/>
      <c r="Q63" s="155"/>
      <c r="R63" s="155"/>
      <c r="S63" s="155"/>
    </row>
    <row r="64" spans="1:19" s="39" customFormat="1" x14ac:dyDescent="0.25">
      <c r="B64" s="198"/>
      <c r="C64" s="199"/>
      <c r="D64" s="199"/>
      <c r="E64" s="458"/>
      <c r="F64" s="180"/>
      <c r="G64" s="181"/>
      <c r="H64" s="447"/>
      <c r="I64" s="447"/>
      <c r="J64" s="447"/>
      <c r="K64" s="10"/>
      <c r="L64" s="447"/>
      <c r="M64" s="447"/>
      <c r="N64" s="447"/>
      <c r="O64" s="447"/>
      <c r="P64" s="447"/>
      <c r="Q64" s="447"/>
      <c r="R64" s="447"/>
      <c r="S64" s="447"/>
    </row>
    <row r="65" spans="1:19" ht="63" customHeight="1" x14ac:dyDescent="0.25">
      <c r="A65" s="39"/>
      <c r="B65" s="506" t="s">
        <v>310</v>
      </c>
      <c r="C65" s="183"/>
      <c r="D65" s="183"/>
      <c r="E65" s="179"/>
      <c r="F65" s="180">
        <v>150</v>
      </c>
      <c r="G65" s="181"/>
      <c r="H65" s="155">
        <v>1.93</v>
      </c>
      <c r="I65" s="155">
        <v>1.73</v>
      </c>
      <c r="J65" s="155">
        <v>27.3</v>
      </c>
      <c r="K65" s="10">
        <v>102.2</v>
      </c>
      <c r="L65" s="155">
        <v>3.13</v>
      </c>
      <c r="M65" s="155">
        <v>0</v>
      </c>
      <c r="N65" s="155">
        <v>0.05</v>
      </c>
      <c r="O65" s="155">
        <v>0.25</v>
      </c>
      <c r="P65" s="155">
        <v>25.26</v>
      </c>
      <c r="Q65" s="155">
        <v>39.159999999999997</v>
      </c>
      <c r="R65" s="155">
        <v>8.93</v>
      </c>
      <c r="S65" s="155">
        <v>0.59899999999999998</v>
      </c>
    </row>
    <row r="66" spans="1:19" x14ac:dyDescent="0.25">
      <c r="A66" s="39"/>
      <c r="B66" s="198" t="s">
        <v>58</v>
      </c>
      <c r="C66" s="199">
        <v>48</v>
      </c>
      <c r="D66" s="199">
        <v>48</v>
      </c>
      <c r="E66" s="179"/>
      <c r="F66" s="180"/>
      <c r="G66" s="181"/>
      <c r="H66" s="155"/>
      <c r="I66" s="155"/>
      <c r="J66" s="155"/>
      <c r="K66" s="10"/>
      <c r="L66" s="155"/>
      <c r="M66" s="155"/>
      <c r="N66" s="155"/>
      <c r="O66" s="155"/>
      <c r="P66" s="155"/>
      <c r="Q66" s="155"/>
      <c r="R66" s="155"/>
      <c r="S66" s="155"/>
    </row>
    <row r="67" spans="1:19" x14ac:dyDescent="0.25">
      <c r="A67" s="39"/>
      <c r="B67" s="184" t="s">
        <v>51</v>
      </c>
      <c r="C67" s="183">
        <v>1</v>
      </c>
      <c r="D67" s="183">
        <v>1</v>
      </c>
      <c r="E67" s="179"/>
      <c r="F67" s="180"/>
      <c r="G67" s="181"/>
      <c r="H67" s="155"/>
      <c r="I67" s="155"/>
      <c r="J67" s="155"/>
      <c r="K67" s="10"/>
      <c r="L67" s="155"/>
      <c r="M67" s="155"/>
      <c r="N67" s="155"/>
      <c r="O67" s="155"/>
      <c r="P67" s="155"/>
      <c r="Q67" s="155"/>
      <c r="R67" s="155"/>
      <c r="S67" s="155"/>
    </row>
    <row r="68" spans="1:19" x14ac:dyDescent="0.25">
      <c r="A68" s="39"/>
      <c r="B68" s="184" t="s">
        <v>46</v>
      </c>
      <c r="C68" s="183">
        <v>5</v>
      </c>
      <c r="D68" s="183">
        <v>3</v>
      </c>
      <c r="E68" s="179"/>
      <c r="F68" s="180"/>
      <c r="G68" s="181"/>
      <c r="H68" s="155"/>
      <c r="I68" s="155"/>
      <c r="J68" s="155"/>
      <c r="K68" s="10"/>
      <c r="L68" s="155"/>
      <c r="M68" s="155"/>
      <c r="N68" s="155"/>
      <c r="O68" s="155"/>
      <c r="P68" s="155"/>
      <c r="Q68" s="155"/>
      <c r="R68" s="155"/>
      <c r="S68" s="155"/>
    </row>
    <row r="69" spans="1:19" s="39" customFormat="1" x14ac:dyDescent="0.25">
      <c r="B69" s="184" t="s">
        <v>278</v>
      </c>
      <c r="C69" s="183">
        <v>15</v>
      </c>
      <c r="D69" s="183">
        <v>12.6</v>
      </c>
      <c r="E69" s="179"/>
      <c r="F69" s="180"/>
      <c r="G69" s="181"/>
      <c r="H69" s="447"/>
      <c r="I69" s="447"/>
      <c r="J69" s="447"/>
      <c r="K69" s="10"/>
      <c r="L69" s="447"/>
      <c r="M69" s="447"/>
      <c r="N69" s="447"/>
      <c r="O69" s="447"/>
      <c r="P69" s="447"/>
      <c r="Q69" s="447"/>
      <c r="R69" s="447"/>
      <c r="S69" s="447"/>
    </row>
    <row r="70" spans="1:19" x14ac:dyDescent="0.25">
      <c r="A70" s="39"/>
      <c r="B70" s="184" t="s">
        <v>219</v>
      </c>
      <c r="C70" s="183">
        <v>21</v>
      </c>
      <c r="D70" s="183">
        <v>12.6</v>
      </c>
      <c r="E70" s="179"/>
      <c r="F70" s="180"/>
      <c r="G70" s="181"/>
      <c r="H70" s="155"/>
      <c r="I70" s="155"/>
      <c r="J70" s="155"/>
      <c r="K70" s="10"/>
      <c r="L70" s="155"/>
      <c r="M70" s="155"/>
      <c r="N70" s="155"/>
      <c r="O70" s="155"/>
      <c r="P70" s="155"/>
      <c r="Q70" s="155"/>
      <c r="R70" s="155"/>
      <c r="S70" s="155"/>
    </row>
    <row r="71" spans="1:19" x14ac:dyDescent="0.25">
      <c r="A71" s="39"/>
      <c r="B71" s="184" t="s">
        <v>56</v>
      </c>
      <c r="C71" s="183">
        <v>1</v>
      </c>
      <c r="D71" s="183">
        <v>1</v>
      </c>
      <c r="E71" s="179"/>
      <c r="F71" s="180"/>
      <c r="G71" s="181"/>
      <c r="H71" s="155"/>
      <c r="I71" s="155"/>
      <c r="J71" s="155"/>
      <c r="K71" s="10"/>
      <c r="L71" s="155"/>
      <c r="M71" s="155"/>
      <c r="N71" s="155"/>
      <c r="O71" s="155"/>
      <c r="P71" s="155"/>
      <c r="Q71" s="155"/>
      <c r="R71" s="155"/>
      <c r="S71" s="155"/>
    </row>
    <row r="72" spans="1:19" x14ac:dyDescent="0.25">
      <c r="A72" s="39"/>
      <c r="B72" s="184" t="s">
        <v>29</v>
      </c>
      <c r="C72" s="183">
        <v>5</v>
      </c>
      <c r="D72" s="183">
        <v>5</v>
      </c>
      <c r="E72" s="179"/>
      <c r="F72" s="180"/>
      <c r="G72" s="181"/>
      <c r="H72" s="155"/>
      <c r="I72" s="155"/>
      <c r="J72" s="155"/>
      <c r="K72" s="10"/>
      <c r="L72" s="155"/>
      <c r="M72" s="155"/>
      <c r="N72" s="155"/>
      <c r="O72" s="155"/>
      <c r="P72" s="155"/>
      <c r="Q72" s="155"/>
      <c r="R72" s="155"/>
      <c r="S72" s="155"/>
    </row>
    <row r="73" spans="1:19" s="39" customFormat="1" x14ac:dyDescent="0.25">
      <c r="B73" s="184"/>
      <c r="C73" s="183"/>
      <c r="D73" s="183"/>
      <c r="E73" s="179"/>
      <c r="F73" s="180"/>
      <c r="G73" s="181"/>
      <c r="H73" s="447"/>
      <c r="I73" s="447"/>
      <c r="J73" s="447"/>
      <c r="K73" s="10"/>
      <c r="L73" s="447"/>
      <c r="M73" s="447"/>
      <c r="N73" s="447"/>
      <c r="O73" s="447"/>
      <c r="P73" s="447"/>
      <c r="Q73" s="447"/>
      <c r="R73" s="447"/>
      <c r="S73" s="447"/>
    </row>
    <row r="74" spans="1:19" x14ac:dyDescent="0.25">
      <c r="A74" s="39"/>
      <c r="B74" s="188" t="s">
        <v>59</v>
      </c>
      <c r="C74" s="183"/>
      <c r="D74" s="183"/>
      <c r="E74" s="179"/>
      <c r="F74" s="180">
        <v>200</v>
      </c>
      <c r="G74" s="181"/>
      <c r="H74" s="155">
        <v>0.5</v>
      </c>
      <c r="I74" s="155">
        <v>0</v>
      </c>
      <c r="J74" s="155">
        <v>20</v>
      </c>
      <c r="K74" s="10">
        <v>74</v>
      </c>
      <c r="L74" s="155">
        <v>0.18</v>
      </c>
      <c r="M74" s="155">
        <v>0</v>
      </c>
      <c r="N74" s="155">
        <v>0</v>
      </c>
      <c r="O74" s="155">
        <v>0</v>
      </c>
      <c r="P74" s="155">
        <v>21.75</v>
      </c>
      <c r="Q74" s="155">
        <v>14.74</v>
      </c>
      <c r="R74" s="155">
        <v>5.74</v>
      </c>
      <c r="S74" s="155">
        <v>0.45</v>
      </c>
    </row>
    <row r="75" spans="1:19" x14ac:dyDescent="0.25">
      <c r="A75" s="39"/>
      <c r="B75" s="198" t="s">
        <v>60</v>
      </c>
      <c r="C75" s="199">
        <v>15</v>
      </c>
      <c r="D75" s="199">
        <v>15</v>
      </c>
      <c r="E75" s="179"/>
      <c r="F75" s="180"/>
      <c r="G75" s="181"/>
      <c r="H75" s="155"/>
      <c r="I75" s="155"/>
      <c r="J75" s="155"/>
      <c r="K75" s="10"/>
      <c r="L75" s="155"/>
      <c r="M75" s="155"/>
      <c r="N75" s="155"/>
      <c r="O75" s="155"/>
      <c r="P75" s="155"/>
      <c r="Q75" s="155"/>
      <c r="R75" s="155"/>
      <c r="S75" s="155"/>
    </row>
    <row r="76" spans="1:19" x14ac:dyDescent="0.25">
      <c r="A76" s="39"/>
      <c r="B76" s="184" t="s">
        <v>27</v>
      </c>
      <c r="C76" s="183">
        <v>10</v>
      </c>
      <c r="D76" s="183">
        <v>10</v>
      </c>
      <c r="E76" s="179"/>
      <c r="F76" s="180"/>
      <c r="G76" s="181"/>
      <c r="H76" s="155"/>
      <c r="I76" s="155"/>
      <c r="J76" s="155"/>
      <c r="K76" s="10"/>
      <c r="L76" s="155"/>
      <c r="M76" s="155"/>
      <c r="N76" s="155"/>
      <c r="O76" s="155"/>
      <c r="P76" s="155"/>
      <c r="Q76" s="155"/>
      <c r="R76" s="155"/>
      <c r="S76" s="155"/>
    </row>
    <row r="77" spans="1:19" x14ac:dyDescent="0.25">
      <c r="A77" s="39"/>
      <c r="B77" s="184" t="s">
        <v>61</v>
      </c>
      <c r="C77" s="183">
        <v>200</v>
      </c>
      <c r="D77" s="183">
        <v>200</v>
      </c>
      <c r="E77" s="179"/>
      <c r="F77" s="180"/>
      <c r="G77" s="181"/>
      <c r="H77" s="155"/>
      <c r="I77" s="155"/>
      <c r="J77" s="155"/>
      <c r="K77" s="10"/>
      <c r="L77" s="155"/>
      <c r="M77" s="155"/>
      <c r="N77" s="155"/>
      <c r="O77" s="155"/>
      <c r="P77" s="155"/>
      <c r="Q77" s="155"/>
      <c r="R77" s="155"/>
      <c r="S77" s="155"/>
    </row>
    <row r="78" spans="1:19" s="39" customFormat="1" x14ac:dyDescent="0.25">
      <c r="B78" s="184"/>
      <c r="C78" s="183"/>
      <c r="D78" s="183"/>
      <c r="E78" s="179"/>
      <c r="F78" s="180"/>
      <c r="G78" s="181"/>
      <c r="H78" s="447"/>
      <c r="I78" s="447"/>
      <c r="J78" s="447"/>
      <c r="K78" s="10"/>
      <c r="L78" s="447"/>
      <c r="M78" s="447"/>
      <c r="N78" s="447"/>
      <c r="O78" s="447"/>
      <c r="P78" s="447"/>
      <c r="Q78" s="447"/>
      <c r="R78" s="447"/>
      <c r="S78" s="447"/>
    </row>
    <row r="79" spans="1:19" x14ac:dyDescent="0.25">
      <c r="A79" s="39"/>
      <c r="B79" s="188" t="s">
        <v>62</v>
      </c>
      <c r="C79" s="183">
        <v>40</v>
      </c>
      <c r="D79" s="183">
        <v>40</v>
      </c>
      <c r="E79" s="179"/>
      <c r="F79" s="180">
        <v>40</v>
      </c>
      <c r="G79" s="181"/>
      <c r="H79" s="447">
        <v>2.4</v>
      </c>
      <c r="I79" s="447">
        <v>0.3</v>
      </c>
      <c r="J79" s="447">
        <v>29</v>
      </c>
      <c r="K79" s="10">
        <v>96</v>
      </c>
      <c r="L79" s="447">
        <v>0</v>
      </c>
      <c r="M79" s="447">
        <v>4.8000000000000001E-2</v>
      </c>
      <c r="N79" s="447">
        <v>0</v>
      </c>
      <c r="O79" s="447">
        <v>0.39</v>
      </c>
      <c r="P79" s="447">
        <v>6.9</v>
      </c>
      <c r="Q79" s="447">
        <v>26.1</v>
      </c>
      <c r="R79" s="447">
        <v>9.9</v>
      </c>
      <c r="S79" s="447">
        <v>0.59</v>
      </c>
    </row>
    <row r="80" spans="1:19" s="39" customFormat="1" x14ac:dyDescent="0.25">
      <c r="B80" s="201" t="s">
        <v>273</v>
      </c>
      <c r="C80" s="202">
        <v>40</v>
      </c>
      <c r="D80" s="202">
        <v>40</v>
      </c>
      <c r="E80" s="179"/>
      <c r="F80" s="203">
        <v>20</v>
      </c>
      <c r="G80" s="186"/>
      <c r="H80" s="467">
        <v>1.3</v>
      </c>
      <c r="I80" s="467">
        <v>0.2</v>
      </c>
      <c r="J80" s="467">
        <v>6.8</v>
      </c>
      <c r="K80" s="10">
        <v>66</v>
      </c>
      <c r="L80" s="467"/>
      <c r="M80" s="467"/>
      <c r="N80" s="467"/>
      <c r="O80" s="467"/>
      <c r="P80" s="467"/>
      <c r="Q80" s="467"/>
      <c r="R80" s="467"/>
      <c r="S80" s="467"/>
    </row>
    <row r="81" spans="1:19" x14ac:dyDescent="0.25">
      <c r="A81" s="39"/>
      <c r="B81" s="201"/>
      <c r="C81" s="202"/>
      <c r="D81" s="202"/>
      <c r="E81" s="179"/>
      <c r="F81" s="203">
        <v>785</v>
      </c>
      <c r="G81" s="186"/>
      <c r="H81" s="155"/>
      <c r="I81" s="155"/>
      <c r="J81" s="155"/>
      <c r="K81" s="10"/>
      <c r="L81" s="155"/>
      <c r="M81" s="155"/>
      <c r="N81" s="155"/>
      <c r="O81" s="155"/>
      <c r="P81" s="155"/>
      <c r="Q81" s="155"/>
      <c r="R81" s="155"/>
      <c r="S81" s="155"/>
    </row>
    <row r="82" spans="1:19" x14ac:dyDescent="0.25">
      <c r="A82" s="39"/>
      <c r="B82" s="201"/>
      <c r="C82" s="202"/>
      <c r="D82" s="202"/>
      <c r="E82" s="204"/>
      <c r="F82" s="203"/>
      <c r="G82" s="186"/>
      <c r="H82" s="155"/>
      <c r="I82" s="155"/>
      <c r="J82" s="155"/>
      <c r="K82" s="10"/>
      <c r="L82" s="155"/>
      <c r="M82" s="155"/>
      <c r="N82" s="155"/>
      <c r="O82" s="155"/>
      <c r="P82" s="155"/>
      <c r="Q82" s="155"/>
      <c r="R82" s="155"/>
      <c r="S82" s="155"/>
    </row>
    <row r="83" spans="1:19" x14ac:dyDescent="0.25">
      <c r="A83" s="39"/>
      <c r="B83" s="184"/>
      <c r="C83" s="183"/>
      <c r="D83" s="183"/>
      <c r="E83" s="192"/>
      <c r="F83" s="193"/>
      <c r="G83" s="181"/>
      <c r="H83" s="155"/>
      <c r="I83" s="155"/>
      <c r="J83" s="155"/>
      <c r="K83" s="10"/>
      <c r="L83" s="155"/>
      <c r="M83" s="155"/>
      <c r="N83" s="155"/>
      <c r="O83" s="155"/>
      <c r="P83" s="155"/>
      <c r="Q83" s="155"/>
      <c r="R83" s="155"/>
      <c r="S83" s="155"/>
    </row>
    <row r="84" spans="1:19" x14ac:dyDescent="0.25">
      <c r="A84" s="39"/>
      <c r="B84" s="201"/>
      <c r="C84" s="202"/>
      <c r="D84" s="202"/>
      <c r="E84" s="204"/>
      <c r="F84" s="203"/>
      <c r="G84" s="186"/>
      <c r="H84" s="155"/>
      <c r="I84" s="155"/>
      <c r="J84" s="155"/>
      <c r="K84" s="10"/>
      <c r="L84" s="155"/>
      <c r="M84" s="155"/>
      <c r="N84" s="155"/>
      <c r="O84" s="155"/>
      <c r="P84" s="155"/>
      <c r="Q84" s="155"/>
      <c r="R84" s="155"/>
      <c r="S84" s="155"/>
    </row>
    <row r="85" spans="1:19" x14ac:dyDescent="0.25">
      <c r="A85" s="38"/>
      <c r="B85" s="184"/>
      <c r="C85" s="183"/>
      <c r="D85" s="183"/>
      <c r="E85" s="192"/>
      <c r="F85" s="193"/>
      <c r="G85" s="181"/>
      <c r="H85" s="155"/>
      <c r="I85" s="155"/>
      <c r="J85" s="155"/>
      <c r="K85" s="10"/>
      <c r="L85" s="155"/>
      <c r="M85" s="155"/>
      <c r="N85" s="155"/>
      <c r="O85" s="155"/>
      <c r="P85" s="155"/>
      <c r="Q85" s="155"/>
      <c r="R85" s="155"/>
      <c r="S85" s="155"/>
    </row>
    <row r="86" spans="1:19" x14ac:dyDescent="0.25">
      <c r="A86" s="39"/>
      <c r="B86" s="194" t="s">
        <v>242</v>
      </c>
      <c r="C86" s="205"/>
      <c r="D86" s="205"/>
      <c r="E86" s="206"/>
      <c r="F86" s="207"/>
      <c r="G86" s="181"/>
      <c r="H86" s="93">
        <f>H10+H35</f>
        <v>38.89</v>
      </c>
      <c r="I86" s="93">
        <f t="shared" ref="I86:S86" si="2">I10+I35</f>
        <v>39.686999999999998</v>
      </c>
      <c r="J86" s="93">
        <f t="shared" si="2"/>
        <v>169.36</v>
      </c>
      <c r="K86" s="93">
        <f t="shared" si="2"/>
        <v>1268.0700000000002</v>
      </c>
      <c r="L86" s="93">
        <f t="shared" si="2"/>
        <v>11.269</v>
      </c>
      <c r="M86" s="93">
        <f t="shared" si="2"/>
        <v>4.3468099999999996</v>
      </c>
      <c r="N86" s="93">
        <f t="shared" si="2"/>
        <v>41.090999999999994</v>
      </c>
      <c r="O86" s="93">
        <f t="shared" si="2"/>
        <v>3.4860000000000002</v>
      </c>
      <c r="P86" s="93">
        <f t="shared" si="2"/>
        <v>545.46</v>
      </c>
      <c r="Q86" s="93">
        <f t="shared" si="2"/>
        <v>713.56999999999994</v>
      </c>
      <c r="R86" s="93">
        <f t="shared" si="2"/>
        <v>119.19999999999999</v>
      </c>
      <c r="S86" s="93">
        <f t="shared" si="2"/>
        <v>7.0289999999999999</v>
      </c>
    </row>
    <row r="87" spans="1:19" x14ac:dyDescent="0.25">
      <c r="A87" s="39"/>
      <c r="B87" s="39"/>
      <c r="C87" s="39"/>
      <c r="D87" s="39"/>
      <c r="G87" s="39"/>
      <c r="H87" s="96"/>
      <c r="I87" s="96"/>
      <c r="J87" s="96"/>
      <c r="K87" s="97"/>
      <c r="L87" s="96"/>
      <c r="M87" s="96"/>
      <c r="N87" s="96"/>
      <c r="O87" s="96"/>
      <c r="P87" s="96"/>
      <c r="Q87" s="96"/>
      <c r="R87" s="96"/>
      <c r="S87" s="96"/>
    </row>
  </sheetData>
  <mergeCells count="15">
    <mergeCell ref="P2:T2"/>
    <mergeCell ref="B5:S5"/>
    <mergeCell ref="B6:S6"/>
    <mergeCell ref="B7:S7"/>
    <mergeCell ref="B8:B9"/>
    <mergeCell ref="C8:C9"/>
    <mergeCell ref="D8:D9"/>
    <mergeCell ref="G8:K8"/>
    <mergeCell ref="L8:O8"/>
    <mergeCell ref="P8:S8"/>
    <mergeCell ref="E35:G35"/>
    <mergeCell ref="B11:D11"/>
    <mergeCell ref="B18:D18"/>
    <mergeCell ref="B23:D23"/>
    <mergeCell ref="B36:D36"/>
  </mergeCells>
  <pageMargins left="0.70833333333333304" right="0.29027777777777802" top="0.35486111111111102" bottom="0.389583333333333" header="0.51180555555555496" footer="0.51180555555555496"/>
  <pageSetup paperSize="9" scale="65" firstPageNumber="0" fitToHeight="2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4"/>
  <sheetViews>
    <sheetView view="pageBreakPreview" topLeftCell="A43" zoomScale="78" zoomScaleNormal="75" zoomScalePageLayoutView="78" workbookViewId="0">
      <selection activeCell="B43" sqref="B43"/>
    </sheetView>
  </sheetViews>
  <sheetFormatPr defaultColWidth="8.7109375" defaultRowHeight="15" x14ac:dyDescent="0.25"/>
  <cols>
    <col min="1" max="1" width="4.140625" customWidth="1"/>
    <col min="2" max="2" width="40.5703125" customWidth="1"/>
    <col min="3" max="3" width="9.42578125" style="104" customWidth="1"/>
    <col min="4" max="4" width="9.85546875" style="104" customWidth="1"/>
    <col min="5" max="5" width="10.7109375" style="72" customWidth="1"/>
    <col min="6" max="6" width="10.7109375" style="106" customWidth="1"/>
    <col min="7" max="7" width="9" style="104" customWidth="1"/>
    <col min="8" max="9" width="9.140625" style="107" customWidth="1"/>
    <col min="10" max="10" width="8.140625" style="107" customWidth="1"/>
    <col min="11" max="11" width="8.5703125" style="108" customWidth="1"/>
    <col min="12" max="12" width="7.85546875" style="107" customWidth="1"/>
    <col min="13" max="13" width="8.5703125" style="107" customWidth="1"/>
    <col min="14" max="14" width="9" style="107" customWidth="1"/>
    <col min="15" max="15" width="8.42578125" style="107" customWidth="1"/>
    <col min="16" max="16" width="8.7109375" style="107"/>
    <col min="17" max="17" width="8.42578125" style="107" customWidth="1"/>
    <col min="18" max="18" width="8" style="107" customWidth="1"/>
    <col min="19" max="19" width="7.28515625" style="107" customWidth="1"/>
    <col min="20" max="20" width="4.140625" style="104" customWidth="1"/>
  </cols>
  <sheetData>
    <row r="2" spans="2:20" s="37" customFormat="1" x14ac:dyDescent="0.25">
      <c r="B2" s="556" t="s">
        <v>183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110"/>
    </row>
    <row r="3" spans="2:20" s="37" customFormat="1" ht="15" customHeight="1" x14ac:dyDescent="0.25">
      <c r="B3" s="560" t="s">
        <v>3</v>
      </c>
      <c r="C3" s="561" t="s">
        <v>4</v>
      </c>
      <c r="D3" s="561" t="s">
        <v>5</v>
      </c>
      <c r="E3" s="347"/>
      <c r="F3" s="262"/>
      <c r="G3" s="561" t="s">
        <v>6</v>
      </c>
      <c r="H3" s="561"/>
      <c r="I3" s="561"/>
      <c r="J3" s="561"/>
      <c r="K3" s="561"/>
      <c r="L3" s="586" t="s">
        <v>7</v>
      </c>
      <c r="M3" s="586"/>
      <c r="N3" s="586"/>
      <c r="O3" s="586"/>
      <c r="P3" s="586" t="s">
        <v>8</v>
      </c>
      <c r="Q3" s="586"/>
      <c r="R3" s="586"/>
      <c r="S3" s="586"/>
      <c r="T3" s="110"/>
    </row>
    <row r="4" spans="2:20" s="37" customFormat="1" ht="48" customHeight="1" x14ac:dyDescent="0.25">
      <c r="B4" s="560"/>
      <c r="C4" s="561"/>
      <c r="D4" s="561"/>
      <c r="E4" s="348"/>
      <c r="F4" s="220" t="s">
        <v>9</v>
      </c>
      <c r="G4" s="264"/>
      <c r="H4" s="210" t="s">
        <v>10</v>
      </c>
      <c r="I4" s="210" t="s">
        <v>11</v>
      </c>
      <c r="J4" s="210" t="s">
        <v>12</v>
      </c>
      <c r="K4" s="220" t="s">
        <v>13</v>
      </c>
      <c r="L4" s="155" t="s">
        <v>14</v>
      </c>
      <c r="M4" s="155" t="s">
        <v>15</v>
      </c>
      <c r="N4" s="157" t="s">
        <v>16</v>
      </c>
      <c r="O4" s="157" t="s">
        <v>17</v>
      </c>
      <c r="P4" s="155" t="s">
        <v>18</v>
      </c>
      <c r="Q4" s="155" t="s">
        <v>19</v>
      </c>
      <c r="R4" s="155" t="s">
        <v>20</v>
      </c>
      <c r="S4" s="155" t="s">
        <v>21</v>
      </c>
      <c r="T4" s="110"/>
    </row>
    <row r="5" spans="2:20" s="37" customFormat="1" x14ac:dyDescent="0.25">
      <c r="B5" s="224" t="s">
        <v>22</v>
      </c>
      <c r="C5" s="349"/>
      <c r="D5" s="349"/>
      <c r="E5" s="256"/>
      <c r="F5" s="587" t="s">
        <v>251</v>
      </c>
      <c r="G5" s="588"/>
      <c r="H5" s="210">
        <f>H6+H17+H22+H27+H30+H19</f>
        <v>22.99</v>
      </c>
      <c r="I5" s="210">
        <f t="shared" ref="I5:S5" si="0">I6+I17+I22+I27+I30+I19</f>
        <v>23.639999999999997</v>
      </c>
      <c r="J5" s="210">
        <f t="shared" si="0"/>
        <v>70.58</v>
      </c>
      <c r="K5" s="210">
        <f t="shared" si="0"/>
        <v>510</v>
      </c>
      <c r="L5" s="210">
        <f t="shared" si="0"/>
        <v>7</v>
      </c>
      <c r="M5" s="210">
        <f t="shared" si="0"/>
        <v>8.5999999999999993E-2</v>
      </c>
      <c r="N5" s="210">
        <f t="shared" si="0"/>
        <v>0.41000000000000003</v>
      </c>
      <c r="O5" s="210">
        <f t="shared" si="0"/>
        <v>211.39</v>
      </c>
      <c r="P5" s="210">
        <f t="shared" si="0"/>
        <v>202.1</v>
      </c>
      <c r="Q5" s="210">
        <f t="shared" si="0"/>
        <v>322.59000000000003</v>
      </c>
      <c r="R5" s="210">
        <f t="shared" si="0"/>
        <v>44.99</v>
      </c>
      <c r="S5" s="210">
        <f t="shared" si="0"/>
        <v>1.3900000000000001</v>
      </c>
      <c r="T5" s="110"/>
    </row>
    <row r="6" spans="2:20" s="37" customFormat="1" ht="36" customHeight="1" x14ac:dyDescent="0.25">
      <c r="B6" s="212" t="s">
        <v>238</v>
      </c>
      <c r="C6" s="213" t="s">
        <v>258</v>
      </c>
      <c r="D6" s="213"/>
      <c r="E6" s="214"/>
      <c r="F6" s="244">
        <v>165</v>
      </c>
      <c r="G6" s="210"/>
      <c r="H6" s="210">
        <v>19.399999999999999</v>
      </c>
      <c r="I6" s="210">
        <v>19.2</v>
      </c>
      <c r="J6" s="265">
        <v>21.3</v>
      </c>
      <c r="K6" s="210">
        <v>252</v>
      </c>
      <c r="L6" s="155">
        <v>0.5</v>
      </c>
      <c r="M6" s="155">
        <v>8.0000000000000002E-3</v>
      </c>
      <c r="N6" s="155">
        <v>0.39</v>
      </c>
      <c r="O6" s="155">
        <v>211</v>
      </c>
      <c r="P6" s="155">
        <v>170</v>
      </c>
      <c r="Q6" s="155">
        <v>275</v>
      </c>
      <c r="R6" s="155">
        <v>35</v>
      </c>
      <c r="S6" s="155">
        <v>0.8</v>
      </c>
      <c r="T6" s="110"/>
    </row>
    <row r="7" spans="2:20" s="37" customFormat="1" x14ac:dyDescent="0.25">
      <c r="B7" s="215" t="s">
        <v>184</v>
      </c>
      <c r="C7" s="216">
        <v>110</v>
      </c>
      <c r="D7" s="215">
        <v>109</v>
      </c>
      <c r="E7" s="214"/>
      <c r="F7" s="220"/>
      <c r="G7" s="210"/>
      <c r="H7" s="210"/>
      <c r="I7" s="210"/>
      <c r="J7" s="265"/>
      <c r="K7" s="210"/>
      <c r="L7" s="155"/>
      <c r="M7" s="155"/>
      <c r="N7" s="155"/>
      <c r="O7" s="155"/>
      <c r="P7" s="155"/>
      <c r="Q7" s="155"/>
      <c r="R7" s="155"/>
      <c r="S7" s="155"/>
      <c r="T7" s="110"/>
    </row>
    <row r="8" spans="2:20" s="37" customFormat="1" x14ac:dyDescent="0.25">
      <c r="B8" s="217" t="s">
        <v>181</v>
      </c>
      <c r="C8" s="216">
        <v>12</v>
      </c>
      <c r="D8" s="215">
        <v>12</v>
      </c>
      <c r="E8" s="214"/>
      <c r="F8" s="220"/>
      <c r="G8" s="210"/>
      <c r="H8" s="210"/>
      <c r="I8" s="210"/>
      <c r="J8" s="265"/>
      <c r="K8" s="210"/>
      <c r="L8" s="155"/>
      <c r="M8" s="155"/>
      <c r="N8" s="155"/>
      <c r="O8" s="155"/>
      <c r="P8" s="155"/>
      <c r="Q8" s="155"/>
      <c r="R8" s="155"/>
      <c r="S8" s="155"/>
      <c r="T8" s="110"/>
    </row>
    <row r="9" spans="2:20" s="37" customFormat="1" x14ac:dyDescent="0.25">
      <c r="B9" s="218" t="s">
        <v>185</v>
      </c>
      <c r="C9" s="213">
        <v>13</v>
      </c>
      <c r="D9" s="213">
        <v>13</v>
      </c>
      <c r="E9" s="214"/>
      <c r="F9" s="220"/>
      <c r="G9" s="210"/>
      <c r="H9" s="210"/>
      <c r="I9" s="210"/>
      <c r="J9" s="265"/>
      <c r="K9" s="210"/>
      <c r="L9" s="155"/>
      <c r="M9" s="155"/>
      <c r="N9" s="155"/>
      <c r="O9" s="155"/>
      <c r="P9" s="155"/>
      <c r="Q9" s="155"/>
      <c r="R9" s="155"/>
      <c r="S9" s="155"/>
      <c r="T9" s="110"/>
    </row>
    <row r="10" spans="2:20" s="37" customFormat="1" x14ac:dyDescent="0.25">
      <c r="B10" s="217" t="s">
        <v>27</v>
      </c>
      <c r="C10" s="213">
        <v>15</v>
      </c>
      <c r="D10" s="213">
        <v>15</v>
      </c>
      <c r="E10" s="214"/>
      <c r="F10" s="220"/>
      <c r="G10" s="210"/>
      <c r="H10" s="210"/>
      <c r="I10" s="210"/>
      <c r="J10" s="265"/>
      <c r="K10" s="210"/>
      <c r="L10" s="155"/>
      <c r="M10" s="155"/>
      <c r="N10" s="155"/>
      <c r="O10" s="155"/>
      <c r="P10" s="155"/>
      <c r="Q10" s="155"/>
      <c r="R10" s="155"/>
      <c r="S10" s="155"/>
      <c r="T10" s="110"/>
    </row>
    <row r="11" spans="2:20" s="37" customFormat="1" x14ac:dyDescent="0.25">
      <c r="B11" s="218" t="s">
        <v>52</v>
      </c>
      <c r="C11" s="213">
        <v>10</v>
      </c>
      <c r="D11" s="213">
        <v>10</v>
      </c>
      <c r="E11" s="214"/>
      <c r="F11" s="220"/>
      <c r="G11" s="210"/>
      <c r="H11" s="210"/>
      <c r="I11" s="210"/>
      <c r="J11" s="265"/>
      <c r="K11" s="210"/>
      <c r="L11" s="155"/>
      <c r="M11" s="155"/>
      <c r="N11" s="155"/>
      <c r="O11" s="155"/>
      <c r="P11" s="155"/>
      <c r="Q11" s="155"/>
      <c r="R11" s="155"/>
      <c r="S11" s="155"/>
      <c r="T11" s="110"/>
    </row>
    <row r="12" spans="2:20" s="37" customFormat="1" x14ac:dyDescent="0.25">
      <c r="B12" s="218" t="s">
        <v>186</v>
      </c>
      <c r="C12" s="213">
        <v>5</v>
      </c>
      <c r="D12" s="213">
        <v>5</v>
      </c>
      <c r="E12" s="214"/>
      <c r="F12" s="220"/>
      <c r="G12" s="210"/>
      <c r="H12" s="210"/>
      <c r="I12" s="210"/>
      <c r="J12" s="265"/>
      <c r="K12" s="210"/>
      <c r="L12" s="155"/>
      <c r="M12" s="155"/>
      <c r="N12" s="155"/>
      <c r="O12" s="155"/>
      <c r="P12" s="155"/>
      <c r="Q12" s="155"/>
      <c r="R12" s="155"/>
      <c r="S12" s="155"/>
      <c r="T12" s="110"/>
    </row>
    <row r="13" spans="2:20" s="37" customFormat="1" x14ac:dyDescent="0.25">
      <c r="B13" s="218" t="s">
        <v>95</v>
      </c>
      <c r="C13" s="213">
        <v>4.5</v>
      </c>
      <c r="D13" s="213">
        <v>4.5</v>
      </c>
      <c r="E13" s="214"/>
      <c r="F13" s="220"/>
      <c r="G13" s="210"/>
      <c r="H13" s="210"/>
      <c r="I13" s="210"/>
      <c r="J13" s="265"/>
      <c r="K13" s="210"/>
      <c r="L13" s="155"/>
      <c r="M13" s="155"/>
      <c r="N13" s="155"/>
      <c r="O13" s="155"/>
      <c r="P13" s="155"/>
      <c r="Q13" s="155"/>
      <c r="R13" s="155"/>
      <c r="S13" s="155"/>
      <c r="T13" s="110"/>
    </row>
    <row r="14" spans="2:20" s="37" customFormat="1" x14ac:dyDescent="0.25">
      <c r="B14" s="215" t="s">
        <v>187</v>
      </c>
      <c r="C14" s="216">
        <v>0.02</v>
      </c>
      <c r="D14" s="215">
        <v>0.02</v>
      </c>
      <c r="E14" s="214"/>
      <c r="F14" s="220"/>
      <c r="G14" s="210"/>
      <c r="H14" s="210"/>
      <c r="I14" s="210"/>
      <c r="J14" s="265"/>
      <c r="K14" s="210"/>
      <c r="L14" s="155"/>
      <c r="M14" s="155"/>
      <c r="N14" s="155"/>
      <c r="O14" s="155"/>
      <c r="P14" s="155"/>
      <c r="Q14" s="155"/>
      <c r="R14" s="155"/>
      <c r="S14" s="155"/>
      <c r="T14" s="110"/>
    </row>
    <row r="15" spans="2:20" s="37" customFormat="1" x14ac:dyDescent="0.25">
      <c r="B15" s="217" t="s">
        <v>182</v>
      </c>
      <c r="C15" s="213">
        <v>12</v>
      </c>
      <c r="D15" s="213">
        <v>12</v>
      </c>
      <c r="E15" s="214"/>
      <c r="F15" s="220"/>
      <c r="G15" s="210"/>
      <c r="H15" s="210"/>
      <c r="I15" s="210"/>
      <c r="J15" s="265"/>
      <c r="K15" s="210"/>
      <c r="L15" s="155"/>
      <c r="M15" s="155"/>
      <c r="N15" s="155"/>
      <c r="O15" s="155"/>
      <c r="P15" s="155"/>
      <c r="Q15" s="155"/>
      <c r="R15" s="155"/>
      <c r="S15" s="155"/>
      <c r="T15" s="110"/>
    </row>
    <row r="16" spans="2:20" s="37" customFormat="1" x14ac:dyDescent="0.25">
      <c r="B16" s="218"/>
      <c r="C16" s="213"/>
      <c r="D16" s="213"/>
      <c r="E16" s="214"/>
      <c r="F16" s="220"/>
      <c r="G16" s="210"/>
      <c r="H16" s="210"/>
      <c r="I16" s="210"/>
      <c r="J16" s="265"/>
      <c r="K16" s="210"/>
      <c r="L16" s="155"/>
      <c r="M16" s="155"/>
      <c r="N16" s="155"/>
      <c r="O16" s="155"/>
      <c r="P16" s="155"/>
      <c r="Q16" s="155"/>
      <c r="R16" s="155"/>
      <c r="S16" s="155"/>
      <c r="T16" s="110"/>
    </row>
    <row r="17" spans="2:20" s="37" customFormat="1" x14ac:dyDescent="0.25">
      <c r="B17" s="350" t="s">
        <v>62</v>
      </c>
      <c r="C17" s="213">
        <v>115</v>
      </c>
      <c r="D17" s="213">
        <v>115</v>
      </c>
      <c r="E17" s="214"/>
      <c r="F17" s="244">
        <v>115</v>
      </c>
      <c r="G17" s="210"/>
      <c r="H17" s="210">
        <v>3.29</v>
      </c>
      <c r="I17" s="210">
        <v>4.04</v>
      </c>
      <c r="J17" s="210">
        <v>17</v>
      </c>
      <c r="K17" s="265">
        <v>86</v>
      </c>
      <c r="L17" s="173">
        <v>0</v>
      </c>
      <c r="M17" s="173">
        <v>4.8000000000000001E-2</v>
      </c>
      <c r="N17" s="173">
        <v>0</v>
      </c>
      <c r="O17" s="173">
        <v>0.39</v>
      </c>
      <c r="P17" s="173">
        <v>6.9</v>
      </c>
      <c r="Q17" s="173">
        <v>26.1</v>
      </c>
      <c r="R17" s="173">
        <v>9.9</v>
      </c>
      <c r="S17" s="173">
        <v>0.59</v>
      </c>
      <c r="T17" s="110"/>
    </row>
    <row r="18" spans="2:20" s="37" customFormat="1" x14ac:dyDescent="0.25">
      <c r="B18" s="515" t="s">
        <v>325</v>
      </c>
      <c r="C18" s="351">
        <v>22</v>
      </c>
      <c r="D18" s="352">
        <v>20</v>
      </c>
      <c r="E18" s="247"/>
      <c r="F18" s="244">
        <v>20</v>
      </c>
      <c r="G18" s="269"/>
      <c r="H18" s="210">
        <v>2.4</v>
      </c>
      <c r="I18" s="210">
        <v>3.5</v>
      </c>
      <c r="J18" s="210">
        <v>12</v>
      </c>
      <c r="K18" s="220">
        <v>80</v>
      </c>
      <c r="L18" s="155"/>
      <c r="M18" s="155"/>
      <c r="N18" s="155"/>
      <c r="O18" s="155"/>
      <c r="P18" s="155"/>
      <c r="Q18" s="155"/>
      <c r="R18" s="155"/>
      <c r="S18" s="155"/>
      <c r="T18" s="110"/>
    </row>
    <row r="19" spans="2:20" s="37" customFormat="1" x14ac:dyDescent="0.25">
      <c r="B19" s="554" t="s">
        <v>321</v>
      </c>
      <c r="C19" s="554"/>
      <c r="D19" s="554"/>
      <c r="E19" s="214"/>
      <c r="F19" s="80">
        <v>200</v>
      </c>
      <c r="G19" s="76"/>
      <c r="H19" s="532">
        <v>0.1</v>
      </c>
      <c r="I19" s="532">
        <v>0</v>
      </c>
      <c r="J19" s="532">
        <v>14.7</v>
      </c>
      <c r="K19" s="529">
        <v>76</v>
      </c>
      <c r="L19" s="532">
        <v>0</v>
      </c>
      <c r="M19" s="532">
        <v>0</v>
      </c>
      <c r="N19" s="532">
        <v>0.02</v>
      </c>
      <c r="O19" s="532">
        <v>0</v>
      </c>
      <c r="P19" s="532">
        <v>0.5</v>
      </c>
      <c r="Q19" s="532">
        <v>0.69</v>
      </c>
      <c r="R19" s="532">
        <v>0.09</v>
      </c>
      <c r="S19" s="532">
        <v>0</v>
      </c>
      <c r="T19" s="110"/>
    </row>
    <row r="20" spans="2:20" s="37" customFormat="1" x14ac:dyDescent="0.25">
      <c r="B20" s="216" t="s">
        <v>115</v>
      </c>
      <c r="C20" s="531">
        <v>1.5</v>
      </c>
      <c r="D20" s="531">
        <v>1.5</v>
      </c>
      <c r="E20" s="214"/>
      <c r="F20" s="80"/>
      <c r="G20" s="529"/>
      <c r="H20" s="532"/>
      <c r="I20" s="532"/>
      <c r="J20" s="532"/>
      <c r="K20" s="529"/>
      <c r="L20" s="532"/>
      <c r="M20" s="532"/>
      <c r="N20" s="532"/>
      <c r="O20" s="532"/>
      <c r="P20" s="532"/>
      <c r="Q20" s="532"/>
      <c r="R20" s="532"/>
      <c r="S20" s="532"/>
      <c r="T20" s="110"/>
    </row>
    <row r="21" spans="2:20" s="37" customFormat="1" x14ac:dyDescent="0.25">
      <c r="B21" s="216" t="s">
        <v>27</v>
      </c>
      <c r="C21" s="531">
        <v>10</v>
      </c>
      <c r="D21" s="531">
        <v>10</v>
      </c>
      <c r="E21" s="214"/>
      <c r="F21" s="80"/>
      <c r="G21" s="529"/>
      <c r="H21" s="532"/>
      <c r="I21" s="532"/>
      <c r="J21" s="532"/>
      <c r="K21" s="529"/>
      <c r="L21" s="532"/>
      <c r="M21" s="532"/>
      <c r="N21" s="532"/>
      <c r="O21" s="532"/>
      <c r="P21" s="532"/>
      <c r="Q21" s="532"/>
      <c r="R21" s="532"/>
      <c r="S21" s="532"/>
      <c r="T21" s="110"/>
    </row>
    <row r="22" spans="2:20" s="37" customFormat="1" ht="14.25" customHeight="1" x14ac:dyDescent="0.25">
      <c r="B22" s="216" t="s">
        <v>190</v>
      </c>
      <c r="C22" s="531">
        <v>75</v>
      </c>
      <c r="D22" s="531">
        <v>75</v>
      </c>
      <c r="E22" s="214"/>
      <c r="F22" s="80"/>
      <c r="G22" s="529"/>
      <c r="H22" s="532"/>
      <c r="I22" s="532"/>
      <c r="J22" s="532"/>
      <c r="K22" s="529"/>
      <c r="L22" s="532"/>
      <c r="M22" s="532"/>
      <c r="N22" s="532"/>
      <c r="O22" s="532"/>
      <c r="P22" s="532"/>
      <c r="Q22" s="532"/>
      <c r="R22" s="532"/>
      <c r="S22" s="532"/>
      <c r="T22" s="40"/>
    </row>
    <row r="23" spans="2:20" s="37" customFormat="1" x14ac:dyDescent="0.25">
      <c r="B23" s="216"/>
      <c r="C23" s="531"/>
      <c r="D23" s="531"/>
      <c r="E23" s="214"/>
      <c r="F23" s="80"/>
      <c r="G23" s="529"/>
      <c r="H23" s="532"/>
      <c r="I23" s="532"/>
      <c r="J23" s="532"/>
      <c r="K23" s="529"/>
      <c r="L23" s="532"/>
      <c r="M23" s="532"/>
      <c r="N23" s="532"/>
      <c r="O23" s="532"/>
      <c r="P23" s="532"/>
      <c r="Q23" s="532"/>
      <c r="R23" s="532"/>
      <c r="S23" s="532"/>
      <c r="T23" s="40"/>
    </row>
    <row r="24" spans="2:20" s="37" customFormat="1" x14ac:dyDescent="0.25">
      <c r="B24" s="216"/>
      <c r="C24" s="220"/>
      <c r="D24" s="220"/>
      <c r="E24" s="267"/>
      <c r="F24" s="220"/>
      <c r="G24" s="222"/>
      <c r="H24" s="210"/>
      <c r="I24" s="210"/>
      <c r="J24" s="210"/>
      <c r="K24" s="220"/>
      <c r="L24" s="155"/>
      <c r="M24" s="155"/>
      <c r="N24" s="155"/>
      <c r="O24" s="155"/>
      <c r="P24" s="155"/>
      <c r="Q24" s="155"/>
      <c r="R24" s="155"/>
      <c r="S24" s="155"/>
      <c r="T24" s="40"/>
    </row>
    <row r="25" spans="2:20" s="37" customFormat="1" x14ac:dyDescent="0.25">
      <c r="B25" s="216"/>
      <c r="C25" s="220"/>
      <c r="D25" s="220"/>
      <c r="E25" s="453"/>
      <c r="F25" s="220"/>
      <c r="G25" s="222"/>
      <c r="H25" s="210"/>
      <c r="I25" s="210"/>
      <c r="J25" s="210"/>
      <c r="K25" s="220"/>
      <c r="L25" s="155"/>
      <c r="M25" s="155"/>
      <c r="N25" s="155"/>
      <c r="O25" s="155"/>
      <c r="P25" s="155"/>
      <c r="Q25" s="155"/>
      <c r="R25" s="155"/>
      <c r="S25" s="155"/>
      <c r="T25" s="40"/>
    </row>
    <row r="26" spans="2:20" s="40" customFormat="1" x14ac:dyDescent="0.25">
      <c r="B26" s="218"/>
      <c r="C26" s="278"/>
      <c r="D26" s="278"/>
      <c r="E26" s="486"/>
      <c r="F26" s="486"/>
      <c r="G26" s="340"/>
      <c r="H26" s="210"/>
      <c r="I26" s="210"/>
      <c r="J26" s="210"/>
      <c r="K26" s="453"/>
      <c r="L26" s="455"/>
      <c r="M26" s="455"/>
      <c r="N26" s="455"/>
      <c r="O26" s="455"/>
      <c r="P26" s="455"/>
      <c r="Q26" s="455"/>
      <c r="R26" s="455"/>
      <c r="S26" s="455"/>
    </row>
    <row r="27" spans="2:20" s="37" customFormat="1" x14ac:dyDescent="0.25">
      <c r="B27" s="343"/>
      <c r="C27" s="278"/>
      <c r="D27" s="278"/>
      <c r="E27" s="344"/>
      <c r="F27" s="353"/>
      <c r="G27" s="278"/>
      <c r="H27" s="210"/>
      <c r="I27" s="210"/>
      <c r="J27" s="210"/>
      <c r="K27" s="220"/>
      <c r="L27" s="155"/>
      <c r="M27" s="155"/>
      <c r="N27" s="155"/>
      <c r="O27" s="155"/>
      <c r="P27" s="155"/>
      <c r="Q27" s="155"/>
      <c r="R27" s="155"/>
      <c r="S27" s="155"/>
      <c r="T27" s="40"/>
    </row>
    <row r="28" spans="2:20" s="37" customFormat="1" x14ac:dyDescent="0.25">
      <c r="B28" s="221"/>
      <c r="C28" s="220"/>
      <c r="D28" s="220"/>
      <c r="E28" s="214"/>
      <c r="F28" s="243">
        <v>500</v>
      </c>
      <c r="G28" s="220"/>
      <c r="H28" s="210"/>
      <c r="I28" s="210"/>
      <c r="J28" s="210"/>
      <c r="K28" s="220"/>
      <c r="L28" s="155"/>
      <c r="M28" s="155"/>
      <c r="N28" s="155"/>
      <c r="O28" s="155"/>
      <c r="P28" s="155"/>
      <c r="Q28" s="155"/>
      <c r="R28" s="155"/>
      <c r="S28" s="155"/>
      <c r="T28" s="40"/>
    </row>
    <row r="29" spans="2:20" s="37" customFormat="1" x14ac:dyDescent="0.25">
      <c r="B29" s="490" t="s">
        <v>303</v>
      </c>
      <c r="C29" s="220"/>
      <c r="D29" s="220"/>
      <c r="E29" s="255"/>
      <c r="F29" s="354"/>
      <c r="G29" s="220"/>
      <c r="H29" s="210"/>
      <c r="I29" s="210"/>
      <c r="J29" s="210"/>
      <c r="K29" s="220"/>
      <c r="L29" s="155"/>
      <c r="M29" s="155"/>
      <c r="N29" s="155"/>
      <c r="O29" s="155"/>
      <c r="P29" s="155"/>
      <c r="Q29" s="155"/>
      <c r="R29" s="155"/>
      <c r="S29" s="155"/>
      <c r="T29" s="110"/>
    </row>
    <row r="30" spans="2:20" s="37" customFormat="1" x14ac:dyDescent="0.25">
      <c r="B30" s="462" t="s">
        <v>308</v>
      </c>
      <c r="C30" s="220">
        <v>100</v>
      </c>
      <c r="D30" s="220">
        <v>100</v>
      </c>
      <c r="E30" s="214"/>
      <c r="F30" s="243">
        <v>100</v>
      </c>
      <c r="G30" s="220"/>
      <c r="H30" s="467">
        <v>0.2</v>
      </c>
      <c r="I30" s="467">
        <v>0.4</v>
      </c>
      <c r="J30" s="467">
        <v>17.579999999999998</v>
      </c>
      <c r="K30" s="461">
        <v>96</v>
      </c>
      <c r="L30" s="467">
        <v>6.5</v>
      </c>
      <c r="M30" s="467">
        <v>0.03</v>
      </c>
      <c r="N30" s="467">
        <v>0</v>
      </c>
      <c r="O30" s="467">
        <v>0</v>
      </c>
      <c r="P30" s="467">
        <v>24.7</v>
      </c>
      <c r="Q30" s="467">
        <v>20.8</v>
      </c>
      <c r="R30" s="467">
        <v>0</v>
      </c>
      <c r="S30" s="467">
        <v>0</v>
      </c>
      <c r="T30" s="40"/>
    </row>
    <row r="31" spans="2:20" s="37" customFormat="1" x14ac:dyDescent="0.25">
      <c r="B31" s="224" t="s">
        <v>37</v>
      </c>
      <c r="C31" s="349"/>
      <c r="D31" s="349"/>
      <c r="E31" s="551" t="s">
        <v>248</v>
      </c>
      <c r="F31" s="551"/>
      <c r="G31" s="552"/>
      <c r="H31" s="210">
        <f t="shared" ref="H31:S31" si="1">H32+H48+H51+H56+H60+H61+H42+H49</f>
        <v>15.84</v>
      </c>
      <c r="I31" s="210">
        <f t="shared" si="1"/>
        <v>17.010000000000002</v>
      </c>
      <c r="J31" s="210">
        <f t="shared" si="1"/>
        <v>98.3</v>
      </c>
      <c r="K31" s="210">
        <f t="shared" si="1"/>
        <v>684.67000000000007</v>
      </c>
      <c r="L31" s="210">
        <f t="shared" si="1"/>
        <v>11.41</v>
      </c>
      <c r="M31" s="210">
        <f t="shared" si="1"/>
        <v>0.151</v>
      </c>
      <c r="N31" s="210">
        <f t="shared" si="1"/>
        <v>7.7000000000000013E-2</v>
      </c>
      <c r="O31" s="210">
        <f t="shared" si="1"/>
        <v>0.95199999999999996</v>
      </c>
      <c r="P31" s="210">
        <f t="shared" si="1"/>
        <v>99.13</v>
      </c>
      <c r="Q31" s="210">
        <f t="shared" si="1"/>
        <v>206.76</v>
      </c>
      <c r="R31" s="210">
        <f t="shared" si="1"/>
        <v>52.8</v>
      </c>
      <c r="S31" s="210">
        <f t="shared" si="1"/>
        <v>2.21</v>
      </c>
      <c r="T31" s="110"/>
    </row>
    <row r="32" spans="2:20" x14ac:dyDescent="0.25">
      <c r="B32" s="554" t="s">
        <v>227</v>
      </c>
      <c r="C32" s="554"/>
      <c r="D32" s="554"/>
      <c r="E32" s="214"/>
      <c r="F32" s="241">
        <v>200</v>
      </c>
      <c r="G32" s="220"/>
      <c r="H32" s="210">
        <v>2.2999999999999998</v>
      </c>
      <c r="I32" s="210">
        <v>5.7</v>
      </c>
      <c r="J32" s="210">
        <v>37</v>
      </c>
      <c r="K32" s="265">
        <v>127</v>
      </c>
      <c r="L32" s="155">
        <v>6.45</v>
      </c>
      <c r="M32" s="155">
        <v>0.06</v>
      </c>
      <c r="N32" s="155">
        <v>0.02</v>
      </c>
      <c r="O32" s="155">
        <v>0.2</v>
      </c>
      <c r="P32" s="155">
        <v>37.76</v>
      </c>
      <c r="Q32" s="155">
        <v>51.91</v>
      </c>
      <c r="R32" s="155">
        <v>8.5399999999999991</v>
      </c>
      <c r="S32" s="78">
        <v>0.5</v>
      </c>
      <c r="T32" s="108"/>
    </row>
    <row r="33" spans="1:20" x14ac:dyDescent="0.25">
      <c r="B33" s="226" t="s">
        <v>152</v>
      </c>
      <c r="C33" s="220">
        <v>10</v>
      </c>
      <c r="D33" s="220">
        <v>10</v>
      </c>
      <c r="E33" s="220"/>
      <c r="F33" s="220"/>
      <c r="G33" s="222"/>
      <c r="H33" s="210"/>
      <c r="I33" s="210"/>
      <c r="J33" s="210"/>
      <c r="K33" s="265"/>
      <c r="L33" s="155"/>
      <c r="M33" s="155"/>
      <c r="N33" s="155"/>
      <c r="O33" s="155"/>
      <c r="P33" s="155"/>
      <c r="Q33" s="155"/>
      <c r="R33" s="155"/>
      <c r="S33" s="78"/>
      <c r="T33" s="108"/>
    </row>
    <row r="34" spans="1:20" x14ac:dyDescent="0.25">
      <c r="A34" s="39"/>
      <c r="B34" s="226" t="s">
        <v>153</v>
      </c>
      <c r="C34" s="220">
        <v>65</v>
      </c>
      <c r="D34" s="220">
        <v>43</v>
      </c>
      <c r="E34" s="220"/>
      <c r="F34" s="220"/>
      <c r="G34" s="222"/>
      <c r="H34" s="210"/>
      <c r="I34" s="210"/>
      <c r="J34" s="210"/>
      <c r="K34" s="265"/>
      <c r="L34" s="155"/>
      <c r="M34" s="155"/>
      <c r="N34" s="155"/>
      <c r="O34" s="155"/>
      <c r="P34" s="155"/>
      <c r="Q34" s="155"/>
      <c r="R34" s="155"/>
      <c r="S34" s="78"/>
      <c r="T34" s="108"/>
    </row>
    <row r="35" spans="1:20" x14ac:dyDescent="0.25">
      <c r="A35" s="39"/>
      <c r="B35" s="226" t="s">
        <v>126</v>
      </c>
      <c r="C35" s="220">
        <v>10.5</v>
      </c>
      <c r="D35" s="220">
        <v>8</v>
      </c>
      <c r="E35" s="220"/>
      <c r="F35" s="220"/>
      <c r="G35" s="222"/>
      <c r="H35" s="210"/>
      <c r="I35" s="210"/>
      <c r="J35" s="210"/>
      <c r="K35" s="265"/>
      <c r="L35" s="155"/>
      <c r="M35" s="155"/>
      <c r="N35" s="155"/>
      <c r="O35" s="155"/>
      <c r="P35" s="155"/>
      <c r="Q35" s="155"/>
      <c r="R35" s="155"/>
      <c r="S35" s="78"/>
      <c r="T35" s="108"/>
    </row>
    <row r="36" spans="1:20" x14ac:dyDescent="0.25">
      <c r="A36" s="39"/>
      <c r="B36" s="215" t="s">
        <v>46</v>
      </c>
      <c r="C36" s="220">
        <v>9.6</v>
      </c>
      <c r="D36" s="220">
        <v>8</v>
      </c>
      <c r="E36" s="220"/>
      <c r="F36" s="220"/>
      <c r="G36" s="222"/>
      <c r="H36" s="281"/>
      <c r="I36" s="281"/>
      <c r="J36" s="281"/>
      <c r="K36" s="282"/>
      <c r="L36" s="19"/>
      <c r="M36" s="19"/>
      <c r="N36" s="19"/>
      <c r="O36" s="19"/>
      <c r="P36" s="19"/>
      <c r="Q36" s="19"/>
      <c r="R36" s="19"/>
      <c r="S36" s="21"/>
      <c r="T36" s="108"/>
    </row>
    <row r="37" spans="1:20" ht="24" customHeight="1" x14ac:dyDescent="0.25">
      <c r="A37" s="39"/>
      <c r="B37" s="216" t="s">
        <v>29</v>
      </c>
      <c r="C37" s="220">
        <v>2</v>
      </c>
      <c r="D37" s="220">
        <v>2</v>
      </c>
      <c r="E37" s="220"/>
      <c r="F37" s="220"/>
      <c r="G37" s="222"/>
      <c r="H37" s="281"/>
      <c r="I37" s="281"/>
      <c r="J37" s="281"/>
      <c r="K37" s="282"/>
      <c r="L37" s="19"/>
      <c r="M37" s="19"/>
      <c r="N37" s="19"/>
      <c r="O37" s="19"/>
      <c r="P37" s="19"/>
      <c r="Q37" s="19"/>
      <c r="R37" s="19"/>
      <c r="S37" s="21"/>
      <c r="T37" s="108"/>
    </row>
    <row r="38" spans="1:20" ht="11.25" customHeight="1" x14ac:dyDescent="0.25">
      <c r="A38" s="158"/>
      <c r="B38" s="220"/>
      <c r="C38" s="220"/>
      <c r="D38" s="251"/>
      <c r="E38" s="251"/>
      <c r="F38" s="251"/>
      <c r="G38" s="222"/>
      <c r="H38" s="281"/>
      <c r="I38" s="281"/>
      <c r="J38" s="281"/>
      <c r="K38" s="282"/>
      <c r="L38" s="19"/>
      <c r="M38" s="19"/>
      <c r="N38" s="19"/>
      <c r="O38" s="19"/>
      <c r="P38" s="19"/>
      <c r="Q38" s="19"/>
      <c r="R38" s="19"/>
      <c r="S38" s="21"/>
      <c r="T38" s="108"/>
    </row>
    <row r="39" spans="1:20" x14ac:dyDescent="0.25">
      <c r="A39" s="39"/>
      <c r="B39" s="216" t="s">
        <v>135</v>
      </c>
      <c r="C39" s="220">
        <v>16</v>
      </c>
      <c r="D39" s="220">
        <v>16</v>
      </c>
      <c r="E39" s="251"/>
      <c r="F39" s="251"/>
      <c r="G39" s="222"/>
      <c r="H39" s="281"/>
      <c r="I39" s="281"/>
      <c r="J39" s="281"/>
      <c r="K39" s="282"/>
      <c r="L39" s="19"/>
      <c r="M39" s="19"/>
      <c r="N39" s="19"/>
      <c r="O39" s="19"/>
      <c r="P39" s="19"/>
      <c r="Q39" s="19"/>
      <c r="R39" s="19"/>
      <c r="S39" s="21"/>
      <c r="T39" s="108"/>
    </row>
    <row r="40" spans="1:20" x14ac:dyDescent="0.25">
      <c r="A40" s="39"/>
      <c r="B40" s="216" t="s">
        <v>51</v>
      </c>
      <c r="C40" s="220">
        <v>2</v>
      </c>
      <c r="D40" s="220">
        <v>2</v>
      </c>
      <c r="E40" s="251"/>
      <c r="F40" s="251"/>
      <c r="G40" s="222"/>
      <c r="H40" s="281"/>
      <c r="I40" s="281"/>
      <c r="J40" s="281"/>
      <c r="K40" s="282"/>
      <c r="L40" s="19"/>
      <c r="M40" s="19"/>
      <c r="N40" s="19"/>
      <c r="O40" s="19"/>
      <c r="P40" s="19"/>
      <c r="Q40" s="19"/>
      <c r="R40" s="19"/>
      <c r="S40" s="21"/>
      <c r="T40" s="108"/>
    </row>
    <row r="41" spans="1:20" s="39" customFormat="1" x14ac:dyDescent="0.25">
      <c r="B41" s="218"/>
      <c r="C41" s="453"/>
      <c r="D41" s="453"/>
      <c r="E41" s="251"/>
      <c r="F41" s="251"/>
      <c r="G41" s="222"/>
      <c r="H41" s="281"/>
      <c r="I41" s="281"/>
      <c r="J41" s="281"/>
      <c r="K41" s="282"/>
      <c r="L41" s="19"/>
      <c r="M41" s="19"/>
      <c r="N41" s="19"/>
      <c r="O41" s="19"/>
      <c r="P41" s="19"/>
      <c r="Q41" s="19"/>
      <c r="R41" s="19"/>
      <c r="S41" s="21"/>
      <c r="T41" s="108"/>
    </row>
    <row r="42" spans="1:20" s="37" customFormat="1" x14ac:dyDescent="0.25">
      <c r="A42" s="40"/>
      <c r="B42" s="212" t="s">
        <v>339</v>
      </c>
      <c r="C42" s="213"/>
      <c r="D42" s="213"/>
      <c r="E42" s="214"/>
      <c r="F42" s="241">
        <v>100</v>
      </c>
      <c r="G42" s="220"/>
      <c r="H42" s="426">
        <v>7.5</v>
      </c>
      <c r="I42" s="426">
        <v>7.25</v>
      </c>
      <c r="J42" s="426">
        <v>15.1</v>
      </c>
      <c r="K42" s="10">
        <v>294</v>
      </c>
      <c r="L42" s="426">
        <v>3.22</v>
      </c>
      <c r="M42" s="426">
        <v>2.5000000000000001E-2</v>
      </c>
      <c r="N42" s="426">
        <v>2.5000000000000001E-2</v>
      </c>
      <c r="O42" s="426">
        <v>0.23</v>
      </c>
      <c r="P42" s="426">
        <v>25.36</v>
      </c>
      <c r="Q42" s="426">
        <v>67.14</v>
      </c>
      <c r="R42" s="426">
        <v>13.76</v>
      </c>
      <c r="S42" s="78">
        <v>0.7</v>
      </c>
      <c r="T42" s="110"/>
    </row>
    <row r="43" spans="1:20" s="37" customFormat="1" x14ac:dyDescent="0.25">
      <c r="A43" s="40"/>
      <c r="B43" s="218" t="s">
        <v>338</v>
      </c>
      <c r="C43" s="216">
        <v>85</v>
      </c>
      <c r="D43" s="215">
        <v>85</v>
      </c>
      <c r="E43" s="214"/>
      <c r="F43" s="241"/>
      <c r="G43" s="220"/>
      <c r="H43" s="210"/>
      <c r="I43" s="210"/>
      <c r="J43" s="210"/>
      <c r="K43" s="265"/>
      <c r="L43" s="171"/>
      <c r="M43" s="171"/>
      <c r="N43" s="171"/>
      <c r="O43" s="171"/>
      <c r="P43" s="171"/>
      <c r="Q43" s="171"/>
      <c r="R43" s="171"/>
      <c r="S43" s="78"/>
      <c r="T43" s="110"/>
    </row>
    <row r="44" spans="1:20" s="37" customFormat="1" x14ac:dyDescent="0.25">
      <c r="A44" s="40"/>
      <c r="B44" s="218" t="s">
        <v>58</v>
      </c>
      <c r="C44" s="213">
        <v>5</v>
      </c>
      <c r="D44" s="213">
        <v>5</v>
      </c>
      <c r="E44" s="214"/>
      <c r="F44" s="241"/>
      <c r="G44" s="220"/>
      <c r="H44" s="210"/>
      <c r="I44" s="210"/>
      <c r="J44" s="210"/>
      <c r="K44" s="265"/>
      <c r="L44" s="171"/>
      <c r="M44" s="171"/>
      <c r="N44" s="171"/>
      <c r="O44" s="171"/>
      <c r="P44" s="171"/>
      <c r="Q44" s="171"/>
      <c r="R44" s="171"/>
      <c r="S44" s="78"/>
      <c r="T44" s="110"/>
    </row>
    <row r="45" spans="1:20" s="37" customFormat="1" x14ac:dyDescent="0.25">
      <c r="A45" s="40"/>
      <c r="B45" s="217" t="s">
        <v>156</v>
      </c>
      <c r="C45" s="213">
        <v>0.2</v>
      </c>
      <c r="D45" s="213">
        <v>0.2</v>
      </c>
      <c r="E45" s="214"/>
      <c r="F45" s="241"/>
      <c r="G45" s="220"/>
      <c r="H45" s="210"/>
      <c r="I45" s="210"/>
      <c r="J45" s="210"/>
      <c r="K45" s="265"/>
      <c r="L45" s="171"/>
      <c r="M45" s="171"/>
      <c r="N45" s="171"/>
      <c r="O45" s="171"/>
      <c r="P45" s="171"/>
      <c r="Q45" s="171"/>
      <c r="R45" s="171"/>
      <c r="S45" s="78"/>
      <c r="T45" s="110"/>
    </row>
    <row r="46" spans="1:20" s="37" customFormat="1" x14ac:dyDescent="0.25">
      <c r="A46" s="40"/>
      <c r="B46" s="218" t="s">
        <v>56</v>
      </c>
      <c r="C46" s="213">
        <v>4</v>
      </c>
      <c r="D46" s="213">
        <v>4</v>
      </c>
      <c r="E46" s="214"/>
      <c r="F46" s="241"/>
      <c r="G46" s="220"/>
      <c r="H46" s="210"/>
      <c r="I46" s="210"/>
      <c r="J46" s="210"/>
      <c r="K46" s="265"/>
      <c r="L46" s="171"/>
      <c r="M46" s="171"/>
      <c r="N46" s="171"/>
      <c r="O46" s="171"/>
      <c r="P46" s="171"/>
      <c r="Q46" s="171"/>
      <c r="R46" s="171"/>
      <c r="S46" s="78"/>
      <c r="T46" s="110"/>
    </row>
    <row r="47" spans="1:20" s="37" customFormat="1" x14ac:dyDescent="0.25">
      <c r="A47" s="40"/>
      <c r="B47" s="218" t="s">
        <v>288</v>
      </c>
      <c r="C47" s="213">
        <v>1</v>
      </c>
      <c r="D47" s="213">
        <v>1</v>
      </c>
      <c r="E47" s="214"/>
      <c r="F47" s="241"/>
      <c r="G47" s="220"/>
      <c r="H47" s="210"/>
      <c r="I47" s="210"/>
      <c r="J47" s="210"/>
      <c r="K47" s="265"/>
      <c r="L47" s="171"/>
      <c r="M47" s="171"/>
      <c r="N47" s="171"/>
      <c r="O47" s="171"/>
      <c r="P47" s="171"/>
      <c r="Q47" s="171"/>
      <c r="R47" s="171"/>
      <c r="S47" s="78"/>
      <c r="T47" s="110"/>
    </row>
    <row r="48" spans="1:20" s="37" customFormat="1" x14ac:dyDescent="0.25">
      <c r="A48" s="40"/>
      <c r="B48" s="212"/>
      <c r="C48" s="213"/>
      <c r="D48" s="213"/>
      <c r="E48" s="214"/>
      <c r="F48" s="241"/>
      <c r="G48" s="220"/>
      <c r="H48" s="210"/>
      <c r="I48" s="210"/>
      <c r="J48" s="210"/>
      <c r="K48" s="265"/>
      <c r="L48" s="155"/>
      <c r="M48" s="155"/>
      <c r="N48" s="155"/>
      <c r="O48" s="155"/>
      <c r="P48" s="155"/>
      <c r="Q48" s="155"/>
      <c r="R48" s="155"/>
      <c r="S48" s="78"/>
      <c r="T48" s="110"/>
    </row>
    <row r="49" spans="2:20" s="37" customFormat="1" x14ac:dyDescent="0.25">
      <c r="B49" s="350"/>
      <c r="C49" s="213"/>
      <c r="D49" s="213"/>
      <c r="E49" s="214"/>
      <c r="F49" s="244"/>
      <c r="G49" s="210"/>
      <c r="H49" s="210"/>
      <c r="I49" s="210"/>
      <c r="J49" s="210"/>
      <c r="K49" s="265"/>
      <c r="L49" s="467"/>
      <c r="M49" s="467"/>
      <c r="N49" s="467"/>
      <c r="O49" s="467"/>
      <c r="P49" s="467"/>
      <c r="Q49" s="467"/>
      <c r="R49" s="467"/>
      <c r="S49" s="467"/>
      <c r="T49" s="110"/>
    </row>
    <row r="50" spans="2:20" s="37" customFormat="1" x14ac:dyDescent="0.25">
      <c r="B50" s="217"/>
      <c r="C50" s="220"/>
      <c r="D50" s="220"/>
      <c r="E50" s="247"/>
      <c r="F50" s="240"/>
      <c r="G50" s="220"/>
      <c r="H50" s="210"/>
      <c r="I50" s="210"/>
      <c r="J50" s="210"/>
      <c r="K50" s="220"/>
      <c r="L50" s="155"/>
      <c r="M50" s="155"/>
      <c r="N50" s="155"/>
      <c r="O50" s="155"/>
      <c r="P50" s="155"/>
      <c r="Q50" s="155"/>
      <c r="R50" s="155"/>
      <c r="S50" s="155"/>
      <c r="T50" s="110"/>
    </row>
    <row r="51" spans="2:20" s="37" customFormat="1" x14ac:dyDescent="0.25">
      <c r="B51" s="221" t="s">
        <v>188</v>
      </c>
      <c r="C51" s="250"/>
      <c r="D51" s="250"/>
      <c r="E51" s="214"/>
      <c r="F51" s="243">
        <v>150</v>
      </c>
      <c r="G51" s="220"/>
      <c r="H51" s="467">
        <v>2.34</v>
      </c>
      <c r="I51" s="467">
        <v>3.76</v>
      </c>
      <c r="J51" s="467">
        <v>14.4</v>
      </c>
      <c r="K51" s="467">
        <v>98.67</v>
      </c>
      <c r="L51" s="467">
        <v>1.74</v>
      </c>
      <c r="M51" s="467">
        <v>3.5999999999999997E-2</v>
      </c>
      <c r="N51" s="467">
        <v>1.2E-2</v>
      </c>
      <c r="O51" s="467">
        <v>0.13200000000000001</v>
      </c>
      <c r="P51" s="467">
        <v>28.74</v>
      </c>
      <c r="Q51" s="467">
        <v>61.44</v>
      </c>
      <c r="R51" s="467">
        <v>20.7</v>
      </c>
      <c r="S51" s="467">
        <v>0.42</v>
      </c>
      <c r="T51" s="40"/>
    </row>
    <row r="52" spans="2:20" s="37" customFormat="1" x14ac:dyDescent="0.25">
      <c r="B52" s="218" t="s">
        <v>189</v>
      </c>
      <c r="C52" s="220">
        <v>45</v>
      </c>
      <c r="D52" s="220">
        <v>45</v>
      </c>
      <c r="E52" s="214"/>
      <c r="F52" s="243"/>
      <c r="G52" s="220"/>
      <c r="H52" s="210"/>
      <c r="I52" s="210"/>
      <c r="J52" s="210"/>
      <c r="K52" s="220"/>
      <c r="L52" s="155"/>
      <c r="M52" s="155"/>
      <c r="N52" s="155"/>
      <c r="O52" s="155"/>
      <c r="P52" s="155"/>
      <c r="Q52" s="155"/>
      <c r="R52" s="155"/>
      <c r="S52" s="155"/>
      <c r="T52" s="40"/>
    </row>
    <row r="53" spans="2:20" s="37" customFormat="1" x14ac:dyDescent="0.25">
      <c r="B53" s="218" t="s">
        <v>51</v>
      </c>
      <c r="C53" s="220">
        <v>2</v>
      </c>
      <c r="D53" s="220">
        <v>2</v>
      </c>
      <c r="E53" s="214"/>
      <c r="F53" s="243"/>
      <c r="G53" s="220"/>
      <c r="H53" s="210"/>
      <c r="I53" s="210"/>
      <c r="J53" s="210"/>
      <c r="K53" s="220"/>
      <c r="L53" s="155"/>
      <c r="M53" s="155"/>
      <c r="N53" s="155"/>
      <c r="O53" s="155"/>
      <c r="P53" s="155"/>
      <c r="Q53" s="155"/>
      <c r="R53" s="155"/>
      <c r="S53" s="155"/>
      <c r="T53" s="40"/>
    </row>
    <row r="54" spans="2:20" s="37" customFormat="1" x14ac:dyDescent="0.25">
      <c r="B54" s="216" t="s">
        <v>29</v>
      </c>
      <c r="C54" s="250">
        <v>6.5</v>
      </c>
      <c r="D54" s="250">
        <v>6.5</v>
      </c>
      <c r="E54" s="214"/>
      <c r="F54" s="250"/>
      <c r="G54" s="220"/>
      <c r="H54" s="210"/>
      <c r="I54" s="210"/>
      <c r="J54" s="210"/>
      <c r="K54" s="220"/>
      <c r="L54" s="155"/>
      <c r="M54" s="155"/>
      <c r="N54" s="155"/>
      <c r="O54" s="155"/>
      <c r="P54" s="155"/>
      <c r="Q54" s="155"/>
      <c r="R54" s="155"/>
      <c r="S54" s="155"/>
      <c r="T54" s="40"/>
    </row>
    <row r="55" spans="2:20" s="40" customFormat="1" x14ac:dyDescent="0.25">
      <c r="B55" s="216"/>
      <c r="C55" s="464"/>
      <c r="D55" s="464"/>
      <c r="E55" s="214"/>
      <c r="F55" s="487"/>
      <c r="G55" s="463"/>
      <c r="H55" s="210"/>
      <c r="I55" s="210"/>
      <c r="J55" s="210"/>
      <c r="K55" s="463"/>
      <c r="L55" s="467"/>
      <c r="M55" s="467"/>
      <c r="N55" s="467"/>
      <c r="O55" s="467"/>
      <c r="P55" s="467"/>
      <c r="Q55" s="467"/>
      <c r="R55" s="467"/>
      <c r="S55" s="467"/>
    </row>
    <row r="56" spans="2:20" s="37" customFormat="1" ht="14.25" customHeight="1" x14ac:dyDescent="0.25">
      <c r="B56" s="554" t="s">
        <v>114</v>
      </c>
      <c r="C56" s="554"/>
      <c r="D56" s="554"/>
      <c r="E56" s="247"/>
      <c r="F56" s="243">
        <v>200</v>
      </c>
      <c r="G56" s="220"/>
      <c r="H56" s="210">
        <v>0.1</v>
      </c>
      <c r="I56" s="210">
        <v>0</v>
      </c>
      <c r="J56" s="210">
        <v>14.7</v>
      </c>
      <c r="K56" s="220">
        <v>59</v>
      </c>
      <c r="L56" s="155">
        <v>0</v>
      </c>
      <c r="M56" s="155">
        <v>0</v>
      </c>
      <c r="N56" s="155">
        <v>0.02</v>
      </c>
      <c r="O56" s="155">
        <v>0</v>
      </c>
      <c r="P56" s="155">
        <v>0.5</v>
      </c>
      <c r="Q56" s="155">
        <v>0.69</v>
      </c>
      <c r="R56" s="155">
        <v>0.09</v>
      </c>
      <c r="S56" s="155">
        <v>0</v>
      </c>
      <c r="T56" s="40"/>
    </row>
    <row r="57" spans="2:20" s="37" customFormat="1" x14ac:dyDescent="0.25">
      <c r="B57" s="216" t="s">
        <v>115</v>
      </c>
      <c r="C57" s="220">
        <v>0.5</v>
      </c>
      <c r="D57" s="220">
        <v>0.5</v>
      </c>
      <c r="E57" s="214"/>
      <c r="F57" s="243"/>
      <c r="G57" s="220"/>
      <c r="H57" s="210"/>
      <c r="I57" s="210"/>
      <c r="J57" s="210"/>
      <c r="K57" s="220"/>
      <c r="L57" s="155"/>
      <c r="M57" s="155"/>
      <c r="N57" s="155"/>
      <c r="O57" s="155"/>
      <c r="P57" s="155"/>
      <c r="Q57" s="155"/>
      <c r="R57" s="155"/>
      <c r="S57" s="155"/>
      <c r="T57" s="40"/>
    </row>
    <row r="58" spans="2:20" s="37" customFormat="1" x14ac:dyDescent="0.25">
      <c r="B58" s="216" t="s">
        <v>27</v>
      </c>
      <c r="C58" s="220">
        <v>10</v>
      </c>
      <c r="D58" s="220">
        <v>10</v>
      </c>
      <c r="E58" s="214"/>
      <c r="F58" s="243"/>
      <c r="G58" s="220"/>
      <c r="H58" s="210"/>
      <c r="I58" s="210"/>
      <c r="J58" s="210"/>
      <c r="K58" s="220"/>
      <c r="L58" s="155"/>
      <c r="M58" s="155"/>
      <c r="N58" s="155"/>
      <c r="O58" s="155"/>
      <c r="P58" s="155"/>
      <c r="Q58" s="155"/>
      <c r="R58" s="155"/>
      <c r="S58" s="155"/>
      <c r="T58" s="40"/>
    </row>
    <row r="59" spans="2:20" s="40" customFormat="1" x14ac:dyDescent="0.25">
      <c r="B59" s="216"/>
      <c r="C59" s="463"/>
      <c r="D59" s="463"/>
      <c r="E59" s="214"/>
      <c r="F59" s="243"/>
      <c r="G59" s="463"/>
      <c r="H59" s="210"/>
      <c r="I59" s="210"/>
      <c r="J59" s="210"/>
      <c r="K59" s="463"/>
      <c r="L59" s="467"/>
      <c r="M59" s="467"/>
      <c r="N59" s="467"/>
      <c r="O59" s="467"/>
      <c r="P59" s="467"/>
      <c r="Q59" s="467"/>
      <c r="R59" s="467"/>
      <c r="S59" s="467"/>
    </row>
    <row r="60" spans="2:20" s="37" customFormat="1" x14ac:dyDescent="0.25">
      <c r="B60" s="221" t="s">
        <v>116</v>
      </c>
      <c r="C60" s="220">
        <v>30</v>
      </c>
      <c r="D60" s="220">
        <v>30</v>
      </c>
      <c r="E60" s="247"/>
      <c r="F60" s="240">
        <v>20</v>
      </c>
      <c r="G60" s="220"/>
      <c r="H60" s="210">
        <v>2.2999999999999998</v>
      </c>
      <c r="I60" s="210">
        <v>0.3</v>
      </c>
      <c r="J60" s="210">
        <v>11.4</v>
      </c>
      <c r="K60" s="425">
        <v>78</v>
      </c>
      <c r="L60" s="427">
        <v>0</v>
      </c>
      <c r="M60" s="426">
        <v>0.03</v>
      </c>
      <c r="N60" s="426">
        <v>0</v>
      </c>
      <c r="O60" s="426">
        <v>0.39</v>
      </c>
      <c r="P60" s="426">
        <v>6.77</v>
      </c>
      <c r="Q60" s="426">
        <v>25.58</v>
      </c>
      <c r="R60" s="426">
        <v>9.7100000000000009</v>
      </c>
      <c r="S60" s="426">
        <v>0.59</v>
      </c>
      <c r="T60" s="110"/>
    </row>
    <row r="61" spans="2:20" s="37" customFormat="1" x14ac:dyDescent="0.25">
      <c r="B61" s="530" t="s">
        <v>311</v>
      </c>
      <c r="C61" s="222">
        <v>64</v>
      </c>
      <c r="D61" s="222">
        <v>60</v>
      </c>
      <c r="E61" s="229"/>
      <c r="F61" s="69">
        <v>60</v>
      </c>
      <c r="G61" s="529"/>
      <c r="H61" s="532">
        <v>1.3</v>
      </c>
      <c r="I61" s="532">
        <v>0</v>
      </c>
      <c r="J61" s="532">
        <v>5.7</v>
      </c>
      <c r="K61" s="529">
        <v>28</v>
      </c>
      <c r="L61" s="532"/>
      <c r="M61" s="532"/>
      <c r="N61" s="532"/>
      <c r="O61" s="532"/>
      <c r="P61" s="532"/>
      <c r="Q61" s="532"/>
      <c r="R61" s="532"/>
      <c r="S61" s="532"/>
      <c r="T61" s="110"/>
    </row>
    <row r="62" spans="2:20" s="37" customFormat="1" x14ac:dyDescent="0.25">
      <c r="B62" s="218"/>
      <c r="C62" s="220"/>
      <c r="D62" s="220"/>
      <c r="E62" s="255"/>
      <c r="F62" s="354">
        <v>730</v>
      </c>
      <c r="G62" s="220"/>
      <c r="H62" s="210"/>
      <c r="I62" s="210"/>
      <c r="J62" s="210"/>
      <c r="K62" s="220"/>
      <c r="L62" s="155"/>
      <c r="M62" s="155"/>
      <c r="N62" s="155"/>
      <c r="O62" s="155"/>
      <c r="P62" s="155"/>
      <c r="Q62" s="155"/>
      <c r="R62" s="155"/>
      <c r="S62" s="155"/>
      <c r="T62" s="110"/>
    </row>
    <row r="63" spans="2:20" s="37" customFormat="1" x14ac:dyDescent="0.25">
      <c r="B63" s="216"/>
      <c r="C63" s="220"/>
      <c r="D63" s="220"/>
      <c r="E63" s="255"/>
      <c r="F63" s="354"/>
      <c r="G63" s="220"/>
      <c r="H63" s="210"/>
      <c r="I63" s="210"/>
      <c r="J63" s="210"/>
      <c r="K63" s="220"/>
      <c r="L63" s="150"/>
      <c r="M63" s="150"/>
      <c r="N63" s="150"/>
      <c r="O63" s="150"/>
      <c r="P63" s="150"/>
      <c r="Q63" s="150"/>
      <c r="R63" s="150"/>
      <c r="S63" s="150"/>
      <c r="T63" s="110"/>
    </row>
    <row r="64" spans="2:20" s="37" customFormat="1" x14ac:dyDescent="0.25">
      <c r="B64" s="224" t="s">
        <v>74</v>
      </c>
      <c r="C64" s="356"/>
      <c r="D64" s="356"/>
      <c r="E64" s="259"/>
      <c r="F64" s="355"/>
      <c r="G64" s="220"/>
      <c r="H64" s="357">
        <f>H5+H31</f>
        <v>38.83</v>
      </c>
      <c r="I64" s="357">
        <f t="shared" ref="I64:S64" si="2">I5+I31</f>
        <v>40.65</v>
      </c>
      <c r="J64" s="357">
        <f t="shared" si="2"/>
        <v>168.88</v>
      </c>
      <c r="K64" s="357">
        <f t="shared" si="2"/>
        <v>1194.67</v>
      </c>
      <c r="L64" s="357">
        <f t="shared" si="2"/>
        <v>18.41</v>
      </c>
      <c r="M64" s="357">
        <f t="shared" si="2"/>
        <v>0.23699999999999999</v>
      </c>
      <c r="N64" s="357">
        <f t="shared" si="2"/>
        <v>0.48700000000000004</v>
      </c>
      <c r="O64" s="357">
        <f t="shared" si="2"/>
        <v>212.34199999999998</v>
      </c>
      <c r="P64" s="357">
        <f t="shared" si="2"/>
        <v>301.23</v>
      </c>
      <c r="Q64" s="357">
        <f t="shared" si="2"/>
        <v>529.35</v>
      </c>
      <c r="R64" s="357">
        <f t="shared" si="2"/>
        <v>97.789999999999992</v>
      </c>
      <c r="S64" s="357">
        <f t="shared" si="2"/>
        <v>3.6</v>
      </c>
      <c r="T64" s="110"/>
    </row>
  </sheetData>
  <mergeCells count="12">
    <mergeCell ref="B32:D32"/>
    <mergeCell ref="B56:D56"/>
    <mergeCell ref="B2:S2"/>
    <mergeCell ref="B3:B4"/>
    <mergeCell ref="C3:C4"/>
    <mergeCell ref="D3:D4"/>
    <mergeCell ref="G3:K3"/>
    <mergeCell ref="L3:O3"/>
    <mergeCell ref="P3:S3"/>
    <mergeCell ref="F5:G5"/>
    <mergeCell ref="E31:G31"/>
    <mergeCell ref="B19:D19"/>
  </mergeCells>
  <pageMargins left="0.70833333333333304" right="0.118055555555556" top="0.35416666666666702" bottom="0.35416666666666702" header="0.51180555555555496" footer="0.51180555555555496"/>
  <pageSetup paperSize="9" scale="52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6"/>
  <sheetViews>
    <sheetView view="pageBreakPreview" topLeftCell="A52" zoomScaleNormal="100" workbookViewId="0">
      <selection activeCell="B42" sqref="B42"/>
    </sheetView>
  </sheetViews>
  <sheetFormatPr defaultColWidth="8.7109375" defaultRowHeight="15" x14ac:dyDescent="0.25"/>
  <cols>
    <col min="1" max="1" width="4.140625" customWidth="1"/>
    <col min="2" max="2" width="40.140625" customWidth="1"/>
    <col min="3" max="3" width="9.42578125" customWidth="1"/>
    <col min="4" max="4" width="9.85546875" customWidth="1"/>
    <col min="5" max="5" width="10.7109375" style="1" customWidth="1"/>
    <col min="6" max="6" width="10.7109375" style="2" customWidth="1"/>
    <col min="7" max="7" width="10.28515625" customWidth="1"/>
    <col min="8" max="9" width="9.140625" style="3" customWidth="1"/>
    <col min="10" max="10" width="8.140625" style="3" customWidth="1"/>
    <col min="11" max="11" width="8.5703125" style="39" customWidth="1"/>
    <col min="12" max="12" width="7.85546875" style="3" customWidth="1"/>
    <col min="13" max="13" width="8.5703125" style="3" customWidth="1"/>
    <col min="14" max="14" width="9" style="3" customWidth="1"/>
    <col min="15" max="15" width="8.42578125" style="3" customWidth="1"/>
    <col min="16" max="16" width="7.140625" style="3" customWidth="1"/>
    <col min="17" max="17" width="7.5703125" style="3" customWidth="1"/>
    <col min="18" max="18" width="7.42578125" style="3" customWidth="1"/>
    <col min="19" max="19" width="7.28515625" style="3" customWidth="1"/>
  </cols>
  <sheetData>
    <row r="2" spans="1:20" x14ac:dyDescent="0.25">
      <c r="A2" s="40"/>
      <c r="B2" s="556" t="s">
        <v>191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</row>
    <row r="3" spans="1:20" ht="15" customHeight="1" x14ac:dyDescent="0.25">
      <c r="A3" s="40"/>
      <c r="B3" s="560" t="s">
        <v>3</v>
      </c>
      <c r="C3" s="561" t="s">
        <v>4</v>
      </c>
      <c r="D3" s="561" t="s">
        <v>5</v>
      </c>
      <c r="E3" s="262"/>
      <c r="F3" s="262"/>
      <c r="G3" s="562" t="s">
        <v>6</v>
      </c>
      <c r="H3" s="562"/>
      <c r="I3" s="562"/>
      <c r="J3" s="562"/>
      <c r="K3" s="562"/>
      <c r="L3" s="550" t="s">
        <v>7</v>
      </c>
      <c r="M3" s="550"/>
      <c r="N3" s="550"/>
      <c r="O3" s="550"/>
      <c r="P3" s="550" t="s">
        <v>8</v>
      </c>
      <c r="Q3" s="550"/>
      <c r="R3" s="550"/>
      <c r="S3" s="550"/>
    </row>
    <row r="4" spans="1:20" ht="45" x14ac:dyDescent="0.25">
      <c r="A4" s="40"/>
      <c r="B4" s="560"/>
      <c r="C4" s="561"/>
      <c r="D4" s="561"/>
      <c r="E4" s="263"/>
      <c r="F4" s="220" t="s">
        <v>9</v>
      </c>
      <c r="G4" s="264"/>
      <c r="H4" s="210" t="s">
        <v>10</v>
      </c>
      <c r="I4" s="210" t="s">
        <v>11</v>
      </c>
      <c r="J4" s="210" t="s">
        <v>12</v>
      </c>
      <c r="K4" s="265" t="s">
        <v>13</v>
      </c>
      <c r="L4" s="155" t="s">
        <v>14</v>
      </c>
      <c r="M4" s="155" t="s">
        <v>15</v>
      </c>
      <c r="N4" s="157" t="s">
        <v>16</v>
      </c>
      <c r="O4" s="157" t="s">
        <v>17</v>
      </c>
      <c r="P4" s="155" t="s">
        <v>18</v>
      </c>
      <c r="Q4" s="155" t="s">
        <v>19</v>
      </c>
      <c r="R4" s="155" t="s">
        <v>20</v>
      </c>
      <c r="S4" s="155" t="s">
        <v>21</v>
      </c>
    </row>
    <row r="5" spans="1:20" x14ac:dyDescent="0.25">
      <c r="A5" s="40"/>
      <c r="B5" s="224" t="s">
        <v>22</v>
      </c>
      <c r="C5" s="225"/>
      <c r="D5" s="225"/>
      <c r="E5" s="225"/>
      <c r="F5" s="551" t="s">
        <v>252</v>
      </c>
      <c r="G5" s="552"/>
      <c r="H5" s="210">
        <f>H6+H15+H24+H25+H28</f>
        <v>12.500000000000002</v>
      </c>
      <c r="I5" s="210">
        <f t="shared" ref="I5:S5" si="0">I6+I15+I24+I25+I28</f>
        <v>10.930000000000001</v>
      </c>
      <c r="J5" s="210">
        <f t="shared" si="0"/>
        <v>71.3</v>
      </c>
      <c r="K5" s="210">
        <f t="shared" si="0"/>
        <v>487</v>
      </c>
      <c r="L5" s="210">
        <f t="shared" si="0"/>
        <v>16.64</v>
      </c>
      <c r="M5" s="210">
        <f t="shared" si="0"/>
        <v>4.2240000000000002</v>
      </c>
      <c r="N5" s="210">
        <f t="shared" si="0"/>
        <v>4.952</v>
      </c>
      <c r="O5" s="210">
        <f t="shared" si="0"/>
        <v>0.95199999999999996</v>
      </c>
      <c r="P5" s="210">
        <f t="shared" si="0"/>
        <v>87.158999999999992</v>
      </c>
      <c r="Q5" s="210">
        <f t="shared" si="0"/>
        <v>192.83199999999997</v>
      </c>
      <c r="R5" s="210">
        <f t="shared" si="0"/>
        <v>49.586999999999996</v>
      </c>
      <c r="S5" s="210">
        <f t="shared" si="0"/>
        <v>2.69</v>
      </c>
    </row>
    <row r="6" spans="1:20" ht="15" customHeight="1" x14ac:dyDescent="0.25">
      <c r="A6" s="40"/>
      <c r="B6" s="565" t="s">
        <v>340</v>
      </c>
      <c r="C6" s="565"/>
      <c r="D6" s="565"/>
      <c r="E6" s="214"/>
      <c r="F6" s="243">
        <v>90</v>
      </c>
      <c r="G6" s="220"/>
      <c r="H6" s="210">
        <v>5.9</v>
      </c>
      <c r="I6" s="210">
        <v>5.2</v>
      </c>
      <c r="J6" s="210">
        <v>4.5999999999999996</v>
      </c>
      <c r="K6" s="265">
        <v>169</v>
      </c>
      <c r="L6" s="155">
        <v>0.9</v>
      </c>
      <c r="M6" s="155">
        <v>0.1</v>
      </c>
      <c r="N6" s="155">
        <v>0.04</v>
      </c>
      <c r="O6" s="155">
        <v>0.23</v>
      </c>
      <c r="P6" s="155">
        <v>17.518999999999998</v>
      </c>
      <c r="Q6" s="155">
        <v>67.591999999999999</v>
      </c>
      <c r="R6" s="155">
        <v>11.487</v>
      </c>
      <c r="S6" s="155">
        <v>0.57999999999999996</v>
      </c>
    </row>
    <row r="7" spans="1:20" x14ac:dyDescent="0.25">
      <c r="A7" s="40"/>
      <c r="B7" s="358" t="s">
        <v>341</v>
      </c>
      <c r="C7" s="220">
        <v>83</v>
      </c>
      <c r="D7" s="220">
        <v>52.7</v>
      </c>
      <c r="E7" s="267"/>
      <c r="F7" s="433"/>
      <c r="G7" s="222"/>
      <c r="H7" s="210"/>
      <c r="I7" s="210"/>
      <c r="J7" s="210"/>
      <c r="K7" s="265"/>
      <c r="L7" s="155"/>
      <c r="M7" s="155"/>
      <c r="N7" s="155"/>
      <c r="O7" s="155"/>
      <c r="P7" s="155"/>
      <c r="Q7" s="155"/>
      <c r="R7" s="155"/>
      <c r="S7" s="155"/>
    </row>
    <row r="8" spans="1:20" x14ac:dyDescent="0.25">
      <c r="A8" s="40"/>
      <c r="B8" s="216" t="s">
        <v>28</v>
      </c>
      <c r="C8" s="220">
        <v>2</v>
      </c>
      <c r="D8" s="220">
        <v>2</v>
      </c>
      <c r="E8" s="267"/>
      <c r="F8" s="433"/>
      <c r="G8" s="222"/>
      <c r="H8" s="210"/>
      <c r="I8" s="210"/>
      <c r="J8" s="210"/>
      <c r="K8" s="265"/>
      <c r="L8" s="155"/>
      <c r="M8" s="155"/>
      <c r="N8" s="155"/>
      <c r="O8" s="155"/>
      <c r="P8" s="155"/>
      <c r="Q8" s="155"/>
      <c r="R8" s="155"/>
      <c r="S8" s="155"/>
    </row>
    <row r="9" spans="1:20" x14ac:dyDescent="0.25">
      <c r="A9" s="40"/>
      <c r="B9" s="216" t="s">
        <v>208</v>
      </c>
      <c r="C9" s="220">
        <v>5</v>
      </c>
      <c r="D9" s="220">
        <v>5</v>
      </c>
      <c r="E9" s="267"/>
      <c r="F9" s="433"/>
      <c r="G9" s="222"/>
      <c r="H9" s="210"/>
      <c r="I9" s="210"/>
      <c r="J9" s="210"/>
      <c r="K9" s="265"/>
      <c r="L9" s="155"/>
      <c r="M9" s="155"/>
      <c r="N9" s="155"/>
      <c r="O9" s="155"/>
      <c r="P9" s="155"/>
      <c r="Q9" s="155"/>
      <c r="R9" s="155"/>
      <c r="S9" s="155"/>
    </row>
    <row r="10" spans="1:20" x14ac:dyDescent="0.25">
      <c r="A10" s="40"/>
      <c r="B10" s="216" t="s">
        <v>209</v>
      </c>
      <c r="C10" s="220">
        <v>4</v>
      </c>
      <c r="D10" s="220">
        <v>4</v>
      </c>
      <c r="E10" s="267"/>
      <c r="F10" s="433"/>
      <c r="G10" s="222"/>
      <c r="H10" s="210"/>
      <c r="I10" s="210"/>
      <c r="J10" s="210"/>
      <c r="K10" s="265"/>
      <c r="L10" s="155"/>
      <c r="M10" s="155"/>
      <c r="N10" s="155"/>
      <c r="O10" s="155"/>
      <c r="P10" s="155"/>
      <c r="Q10" s="155"/>
      <c r="R10" s="155"/>
      <c r="S10" s="155"/>
    </row>
    <row r="11" spans="1:20" s="39" customFormat="1" x14ac:dyDescent="0.25">
      <c r="A11" s="40"/>
      <c r="B11" s="216" t="s">
        <v>244</v>
      </c>
      <c r="C11" s="220">
        <v>16</v>
      </c>
      <c r="D11" s="220">
        <v>15</v>
      </c>
      <c r="E11" s="359"/>
      <c r="F11" s="251"/>
      <c r="G11" s="222"/>
      <c r="H11" s="210"/>
      <c r="I11" s="210"/>
      <c r="J11" s="210"/>
      <c r="K11" s="265"/>
      <c r="L11" s="178"/>
      <c r="M11" s="178"/>
      <c r="N11" s="178"/>
      <c r="O11" s="178"/>
      <c r="P11" s="178"/>
      <c r="Q11" s="178"/>
      <c r="R11" s="178"/>
      <c r="S11" s="178"/>
    </row>
    <row r="12" spans="1:20" s="39" customFormat="1" x14ac:dyDescent="0.25">
      <c r="A12" s="40"/>
      <c r="B12" s="216" t="s">
        <v>245</v>
      </c>
      <c r="C12" s="220">
        <v>13</v>
      </c>
      <c r="D12" s="220">
        <v>10</v>
      </c>
      <c r="E12" s="359"/>
      <c r="F12" s="251"/>
      <c r="G12" s="222"/>
      <c r="H12" s="210"/>
      <c r="I12" s="210"/>
      <c r="J12" s="210"/>
      <c r="K12" s="265"/>
      <c r="L12" s="178"/>
      <c r="M12" s="178"/>
      <c r="N12" s="178"/>
      <c r="O12" s="178"/>
      <c r="P12" s="178"/>
      <c r="Q12" s="178"/>
      <c r="R12" s="178"/>
      <c r="S12" s="178"/>
    </row>
    <row r="13" spans="1:20" s="39" customFormat="1" x14ac:dyDescent="0.25">
      <c r="A13" s="40"/>
      <c r="B13" s="216" t="s">
        <v>246</v>
      </c>
      <c r="C13" s="220">
        <v>6</v>
      </c>
      <c r="D13" s="220">
        <v>6</v>
      </c>
      <c r="E13" s="359"/>
      <c r="F13" s="251"/>
      <c r="G13" s="222"/>
      <c r="H13" s="210"/>
      <c r="I13" s="210"/>
      <c r="J13" s="210"/>
      <c r="K13" s="265"/>
      <c r="L13" s="178"/>
      <c r="M13" s="178"/>
      <c r="N13" s="178"/>
      <c r="O13" s="178"/>
      <c r="P13" s="178"/>
      <c r="Q13" s="178"/>
      <c r="R13" s="178"/>
      <c r="S13" s="178"/>
    </row>
    <row r="14" spans="1:20" s="39" customFormat="1" x14ac:dyDescent="0.25">
      <c r="A14" s="40"/>
      <c r="B14" s="216"/>
      <c r="C14" s="220"/>
      <c r="D14" s="220"/>
      <c r="E14" s="359"/>
      <c r="F14" s="251"/>
      <c r="G14" s="222"/>
      <c r="H14" s="210"/>
      <c r="I14" s="210"/>
      <c r="J14" s="210"/>
      <c r="K14" s="265"/>
      <c r="L14" s="178"/>
      <c r="M14" s="178"/>
      <c r="N14" s="178"/>
      <c r="O14" s="178"/>
      <c r="P14" s="178"/>
      <c r="Q14" s="178"/>
      <c r="R14" s="178"/>
      <c r="S14" s="178"/>
    </row>
    <row r="15" spans="1:20" x14ac:dyDescent="0.25">
      <c r="A15" s="40"/>
      <c r="B15" s="221" t="s">
        <v>239</v>
      </c>
      <c r="C15" s="216"/>
      <c r="D15" s="215"/>
      <c r="E15" s="214"/>
      <c r="F15" s="243">
        <v>150</v>
      </c>
      <c r="G15" s="210"/>
      <c r="H15" s="426">
        <v>3.2</v>
      </c>
      <c r="I15" s="426">
        <v>5.03</v>
      </c>
      <c r="J15" s="426">
        <v>23.5</v>
      </c>
      <c r="K15" s="426">
        <v>112</v>
      </c>
      <c r="L15" s="426">
        <v>1.74</v>
      </c>
      <c r="M15" s="426">
        <v>3.5999999999999997E-2</v>
      </c>
      <c r="N15" s="426">
        <v>1.2E-2</v>
      </c>
      <c r="O15" s="426">
        <v>0.13200000000000001</v>
      </c>
      <c r="P15" s="426">
        <v>28.74</v>
      </c>
      <c r="Q15" s="426">
        <v>61.44</v>
      </c>
      <c r="R15" s="426">
        <v>20.7</v>
      </c>
      <c r="S15" s="426">
        <v>0.42</v>
      </c>
      <c r="T15" s="39"/>
    </row>
    <row r="16" spans="1:20" x14ac:dyDescent="0.25">
      <c r="A16" s="40"/>
      <c r="B16" s="215" t="s">
        <v>40</v>
      </c>
      <c r="C16" s="216">
        <v>136</v>
      </c>
      <c r="D16" s="215">
        <v>103</v>
      </c>
      <c r="E16" s="214"/>
      <c r="F16" s="243"/>
      <c r="G16" s="220"/>
      <c r="H16" s="210"/>
      <c r="I16" s="210"/>
      <c r="J16" s="210"/>
      <c r="K16" s="265"/>
      <c r="L16" s="162"/>
      <c r="M16" s="162"/>
      <c r="N16" s="162"/>
      <c r="O16" s="162"/>
      <c r="P16" s="162"/>
      <c r="Q16" s="162"/>
      <c r="R16" s="162"/>
      <c r="S16" s="162"/>
      <c r="T16" s="39"/>
    </row>
    <row r="17" spans="1:20" x14ac:dyDescent="0.25">
      <c r="A17" s="40"/>
      <c r="B17" s="217" t="s">
        <v>103</v>
      </c>
      <c r="C17" s="216">
        <v>147</v>
      </c>
      <c r="D17" s="215">
        <v>103</v>
      </c>
      <c r="E17" s="214"/>
      <c r="F17" s="243"/>
      <c r="G17" s="220"/>
      <c r="H17" s="210"/>
      <c r="I17" s="210"/>
      <c r="J17" s="210"/>
      <c r="K17" s="265"/>
      <c r="L17" s="162"/>
      <c r="M17" s="162"/>
      <c r="N17" s="162"/>
      <c r="O17" s="162"/>
      <c r="P17" s="162"/>
      <c r="Q17" s="162"/>
      <c r="R17" s="162"/>
      <c r="S17" s="162"/>
      <c r="T17" s="39"/>
    </row>
    <row r="18" spans="1:20" x14ac:dyDescent="0.25">
      <c r="A18" s="40"/>
      <c r="B18" s="218" t="s">
        <v>104</v>
      </c>
      <c r="C18" s="213">
        <v>158</v>
      </c>
      <c r="D18" s="213">
        <v>103</v>
      </c>
      <c r="E18" s="214"/>
      <c r="F18" s="243"/>
      <c r="G18" s="220"/>
      <c r="H18" s="210"/>
      <c r="I18" s="210"/>
      <c r="J18" s="210"/>
      <c r="K18" s="265"/>
      <c r="L18" s="162"/>
      <c r="M18" s="162"/>
      <c r="N18" s="162"/>
      <c r="O18" s="162"/>
      <c r="P18" s="162"/>
      <c r="Q18" s="162"/>
      <c r="R18" s="162"/>
      <c r="S18" s="162"/>
      <c r="T18" s="39"/>
    </row>
    <row r="19" spans="1:20" x14ac:dyDescent="0.25">
      <c r="A19" s="40"/>
      <c r="B19" s="217" t="s">
        <v>91</v>
      </c>
      <c r="C19" s="213">
        <v>172</v>
      </c>
      <c r="D19" s="213">
        <v>103</v>
      </c>
      <c r="E19" s="214"/>
      <c r="F19" s="243"/>
      <c r="G19" s="220"/>
      <c r="H19" s="210"/>
      <c r="I19" s="210"/>
      <c r="J19" s="210"/>
      <c r="K19" s="265"/>
      <c r="L19" s="162"/>
      <c r="M19" s="162"/>
      <c r="N19" s="162"/>
      <c r="O19" s="162"/>
      <c r="P19" s="162"/>
      <c r="Q19" s="162"/>
      <c r="R19" s="162"/>
      <c r="S19" s="162"/>
      <c r="T19" s="39"/>
    </row>
    <row r="20" spans="1:20" x14ac:dyDescent="0.25">
      <c r="A20" s="40"/>
      <c r="B20" s="217" t="s">
        <v>51</v>
      </c>
      <c r="C20" s="213">
        <v>2</v>
      </c>
      <c r="D20" s="213">
        <v>2</v>
      </c>
      <c r="E20" s="214"/>
      <c r="F20" s="243"/>
      <c r="G20" s="220"/>
      <c r="H20" s="210"/>
      <c r="I20" s="210"/>
      <c r="J20" s="210"/>
      <c r="K20" s="265"/>
      <c r="L20" s="162"/>
      <c r="M20" s="162"/>
      <c r="N20" s="162"/>
      <c r="O20" s="162"/>
      <c r="P20" s="162"/>
      <c r="Q20" s="162"/>
      <c r="R20" s="162"/>
      <c r="S20" s="162"/>
      <c r="T20" s="39"/>
    </row>
    <row r="21" spans="1:20" x14ac:dyDescent="0.25">
      <c r="A21" s="40"/>
      <c r="B21" s="218" t="s">
        <v>26</v>
      </c>
      <c r="C21" s="213">
        <v>17</v>
      </c>
      <c r="D21" s="213">
        <v>17</v>
      </c>
      <c r="E21" s="214"/>
      <c r="F21" s="243"/>
      <c r="G21" s="220"/>
      <c r="H21" s="210"/>
      <c r="I21" s="210"/>
      <c r="J21" s="210"/>
      <c r="K21" s="265"/>
      <c r="L21" s="160"/>
      <c r="M21" s="160"/>
      <c r="N21" s="160"/>
      <c r="O21" s="160"/>
      <c r="P21" s="160"/>
      <c r="Q21" s="160"/>
      <c r="R21" s="160"/>
      <c r="S21" s="160"/>
    </row>
    <row r="22" spans="1:20" x14ac:dyDescent="0.25">
      <c r="A22" s="40"/>
      <c r="B22" s="218" t="s">
        <v>29</v>
      </c>
      <c r="C22" s="213">
        <v>2</v>
      </c>
      <c r="D22" s="213">
        <v>2</v>
      </c>
      <c r="E22" s="214"/>
      <c r="F22" s="243"/>
      <c r="G22" s="220"/>
      <c r="H22" s="210"/>
      <c r="I22" s="210"/>
      <c r="J22" s="210"/>
      <c r="K22" s="265"/>
      <c r="L22" s="155"/>
      <c r="M22" s="155"/>
      <c r="N22" s="155"/>
      <c r="O22" s="155"/>
      <c r="P22" s="155"/>
      <c r="Q22" s="155"/>
      <c r="R22" s="155"/>
      <c r="S22" s="155"/>
    </row>
    <row r="23" spans="1:20" s="39" customFormat="1" x14ac:dyDescent="0.25">
      <c r="A23" s="40"/>
      <c r="B23" s="218"/>
      <c r="C23" s="213"/>
      <c r="D23" s="213"/>
      <c r="E23" s="214"/>
      <c r="F23" s="243"/>
      <c r="G23" s="463"/>
      <c r="H23" s="210"/>
      <c r="I23" s="210"/>
      <c r="J23" s="210"/>
      <c r="K23" s="265"/>
      <c r="L23" s="467"/>
      <c r="M23" s="467"/>
      <c r="N23" s="467"/>
      <c r="O23" s="467"/>
      <c r="P23" s="467"/>
      <c r="Q23" s="467"/>
      <c r="R23" s="467"/>
      <c r="S23" s="467"/>
    </row>
    <row r="24" spans="1:20" x14ac:dyDescent="0.25">
      <c r="A24" s="40"/>
      <c r="B24" s="212" t="s">
        <v>315</v>
      </c>
      <c r="C24" s="213">
        <v>60</v>
      </c>
      <c r="D24" s="213">
        <v>60</v>
      </c>
      <c r="E24" s="247"/>
      <c r="F24" s="243">
        <v>60</v>
      </c>
      <c r="G24" s="220"/>
      <c r="H24" s="467">
        <v>2.4</v>
      </c>
      <c r="I24" s="467">
        <v>0.3</v>
      </c>
      <c r="J24" s="467">
        <v>11.4</v>
      </c>
      <c r="K24" s="10">
        <v>71</v>
      </c>
      <c r="L24" s="467">
        <v>0</v>
      </c>
      <c r="M24" s="467">
        <v>4.8000000000000001E-2</v>
      </c>
      <c r="N24" s="467">
        <v>0</v>
      </c>
      <c r="O24" s="467">
        <v>0.39</v>
      </c>
      <c r="P24" s="467">
        <v>6.9</v>
      </c>
      <c r="Q24" s="467">
        <v>26.1</v>
      </c>
      <c r="R24" s="467">
        <v>9.9</v>
      </c>
      <c r="S24" s="467">
        <v>0.59</v>
      </c>
    </row>
    <row r="25" spans="1:20" x14ac:dyDescent="0.25">
      <c r="A25" s="40"/>
      <c r="B25" s="221" t="s">
        <v>195</v>
      </c>
      <c r="C25" s="222">
        <v>200</v>
      </c>
      <c r="D25" s="222">
        <v>200</v>
      </c>
      <c r="E25" s="214"/>
      <c r="F25" s="243">
        <v>200</v>
      </c>
      <c r="G25" s="220"/>
      <c r="H25" s="210">
        <v>0.6</v>
      </c>
      <c r="I25" s="210">
        <v>0</v>
      </c>
      <c r="J25" s="210">
        <v>22</v>
      </c>
      <c r="K25" s="425">
        <v>88</v>
      </c>
      <c r="L25" s="426">
        <v>12</v>
      </c>
      <c r="M25" s="426">
        <v>0.04</v>
      </c>
      <c r="N25" s="426">
        <v>0</v>
      </c>
      <c r="O25" s="426">
        <v>0.2</v>
      </c>
      <c r="P25" s="426">
        <v>10</v>
      </c>
      <c r="Q25" s="426">
        <v>13.7</v>
      </c>
      <c r="R25" s="426">
        <v>0</v>
      </c>
      <c r="S25" s="426">
        <v>0</v>
      </c>
    </row>
    <row r="26" spans="1:20" x14ac:dyDescent="0.25">
      <c r="A26" s="40"/>
      <c r="B26" s="360"/>
      <c r="C26" s="361"/>
      <c r="D26" s="361"/>
      <c r="E26" s="488"/>
      <c r="F26" s="436">
        <v>500</v>
      </c>
      <c r="G26" s="362"/>
      <c r="H26" s="210"/>
      <c r="I26" s="210"/>
      <c r="J26" s="210"/>
      <c r="K26" s="265"/>
      <c r="L26" s="155"/>
      <c r="M26" s="155"/>
      <c r="N26" s="155"/>
      <c r="O26" s="155"/>
      <c r="P26" s="155"/>
      <c r="Q26" s="155"/>
      <c r="R26" s="155"/>
      <c r="S26" s="155"/>
    </row>
    <row r="27" spans="1:20" x14ac:dyDescent="0.25">
      <c r="A27" s="40"/>
      <c r="B27" s="490" t="s">
        <v>309</v>
      </c>
      <c r="C27" s="222"/>
      <c r="D27" s="222"/>
      <c r="E27" s="223"/>
      <c r="F27" s="280"/>
      <c r="G27" s="220"/>
      <c r="H27" s="210"/>
      <c r="I27" s="210"/>
      <c r="J27" s="210"/>
      <c r="K27" s="265"/>
      <c r="L27" s="155"/>
      <c r="M27" s="155"/>
      <c r="N27" s="155"/>
      <c r="O27" s="155"/>
      <c r="P27" s="155"/>
      <c r="Q27" s="155"/>
      <c r="R27" s="155"/>
      <c r="S27" s="155"/>
    </row>
    <row r="28" spans="1:20" x14ac:dyDescent="0.25">
      <c r="A28" s="40"/>
      <c r="B28" s="462" t="s">
        <v>304</v>
      </c>
      <c r="C28" s="220">
        <v>100</v>
      </c>
      <c r="D28" s="220">
        <v>100</v>
      </c>
      <c r="E28" s="363"/>
      <c r="F28" s="241"/>
      <c r="G28" s="220"/>
      <c r="H28" s="467">
        <v>0.4</v>
      </c>
      <c r="I28" s="467">
        <v>0.4</v>
      </c>
      <c r="J28" s="467">
        <v>9.8000000000000007</v>
      </c>
      <c r="K28" s="10">
        <v>47</v>
      </c>
      <c r="L28" s="467">
        <v>2</v>
      </c>
      <c r="M28" s="467">
        <v>4</v>
      </c>
      <c r="N28" s="467">
        <v>4.9000000000000004</v>
      </c>
      <c r="O28" s="467">
        <v>0</v>
      </c>
      <c r="P28" s="467">
        <v>24</v>
      </c>
      <c r="Q28" s="467">
        <v>24</v>
      </c>
      <c r="R28" s="467">
        <v>7.5</v>
      </c>
      <c r="S28" s="467">
        <v>1.1000000000000001</v>
      </c>
    </row>
    <row r="29" spans="1:20" x14ac:dyDescent="0.25">
      <c r="A29" s="40"/>
      <c r="B29" s="224"/>
      <c r="C29" s="225"/>
      <c r="D29" s="225"/>
      <c r="E29" s="551"/>
      <c r="F29" s="551"/>
      <c r="G29" s="552"/>
      <c r="H29" s="210"/>
      <c r="I29" s="210"/>
      <c r="J29" s="210"/>
      <c r="K29" s="210"/>
      <c r="L29" s="155"/>
      <c r="M29" s="155"/>
      <c r="N29" s="155"/>
      <c r="O29" s="155"/>
      <c r="P29" s="155"/>
      <c r="Q29" s="155"/>
      <c r="R29" s="155"/>
      <c r="S29" s="155"/>
    </row>
    <row r="30" spans="1:20" x14ac:dyDescent="0.25">
      <c r="A30" s="40"/>
      <c r="B30" s="224" t="s">
        <v>37</v>
      </c>
      <c r="C30" s="225"/>
      <c r="D30" s="225"/>
      <c r="E30" s="551" t="s">
        <v>248</v>
      </c>
      <c r="F30" s="551"/>
      <c r="G30" s="552"/>
      <c r="H30" s="210">
        <f>H32+H41+H48+H63+H58+H53+H64</f>
        <v>26.019999999999996</v>
      </c>
      <c r="I30" s="210">
        <f t="shared" ref="I30:S30" si="1">I32+I41+I48+I63+I58+I53+I64</f>
        <v>28.84</v>
      </c>
      <c r="J30" s="210">
        <f t="shared" si="1"/>
        <v>97.27000000000001</v>
      </c>
      <c r="K30" s="210">
        <f t="shared" si="1"/>
        <v>746.81</v>
      </c>
      <c r="L30" s="210">
        <f t="shared" si="1"/>
        <v>6.29</v>
      </c>
      <c r="M30" s="210">
        <f t="shared" si="1"/>
        <v>0.309</v>
      </c>
      <c r="N30" s="210">
        <f t="shared" si="1"/>
        <v>3.6000000000000004E-2</v>
      </c>
      <c r="O30" s="210">
        <f t="shared" si="1"/>
        <v>2.335</v>
      </c>
      <c r="P30" s="210">
        <f t="shared" si="1"/>
        <v>94.94</v>
      </c>
      <c r="Q30" s="210">
        <f t="shared" si="1"/>
        <v>263.97000000000003</v>
      </c>
      <c r="R30" s="210">
        <f t="shared" si="1"/>
        <v>54.1</v>
      </c>
      <c r="S30" s="210">
        <f t="shared" si="1"/>
        <v>4.41</v>
      </c>
    </row>
    <row r="31" spans="1:20" x14ac:dyDescent="0.25">
      <c r="A31" s="40"/>
      <c r="B31" s="364"/>
      <c r="C31" s="365"/>
      <c r="D31" s="365"/>
      <c r="E31" s="365"/>
      <c r="F31" s="365"/>
      <c r="G31" s="365"/>
      <c r="H31" s="366"/>
      <c r="I31" s="366"/>
      <c r="J31" s="366"/>
      <c r="K31" s="365"/>
      <c r="L31" s="48"/>
      <c r="M31" s="48"/>
      <c r="N31" s="48"/>
      <c r="O31" s="48"/>
      <c r="P31" s="48"/>
      <c r="Q31" s="48"/>
      <c r="R31" s="48"/>
      <c r="S31" s="49"/>
    </row>
    <row r="32" spans="1:20" x14ac:dyDescent="0.25">
      <c r="A32" s="40"/>
      <c r="B32" s="212" t="s">
        <v>259</v>
      </c>
      <c r="C32" s="367"/>
      <c r="D32" s="368"/>
      <c r="E32" s="214"/>
      <c r="F32" s="241">
        <v>200</v>
      </c>
      <c r="G32" s="220"/>
      <c r="H32" s="210">
        <v>7.34</v>
      </c>
      <c r="I32" s="210">
        <v>8.68</v>
      </c>
      <c r="J32" s="210">
        <v>3</v>
      </c>
      <c r="K32" s="220">
        <v>96</v>
      </c>
      <c r="L32" s="162">
        <v>2</v>
      </c>
      <c r="M32" s="162">
        <v>5.6000000000000001E-2</v>
      </c>
      <c r="N32" s="162">
        <v>1.6E-2</v>
      </c>
      <c r="O32" s="162">
        <v>0.24</v>
      </c>
      <c r="P32" s="162">
        <v>15.65</v>
      </c>
      <c r="Q32" s="162">
        <v>63.44</v>
      </c>
      <c r="R32" s="162">
        <v>3.04</v>
      </c>
      <c r="S32" s="162">
        <v>0.64</v>
      </c>
    </row>
    <row r="33" spans="1:20" x14ac:dyDescent="0.25">
      <c r="A33" s="40"/>
      <c r="B33" s="218" t="s">
        <v>240</v>
      </c>
      <c r="C33" s="220">
        <v>46</v>
      </c>
      <c r="D33" s="220">
        <v>46</v>
      </c>
      <c r="E33" s="220"/>
      <c r="F33" s="220"/>
      <c r="G33" s="222"/>
      <c r="H33" s="210"/>
      <c r="I33" s="210"/>
      <c r="J33" s="210"/>
      <c r="K33" s="220"/>
      <c r="L33" s="162"/>
      <c r="M33" s="162"/>
      <c r="N33" s="162"/>
      <c r="O33" s="162"/>
      <c r="P33" s="162"/>
      <c r="Q33" s="162"/>
      <c r="R33" s="162"/>
      <c r="S33" s="162"/>
    </row>
    <row r="34" spans="1:20" s="37" customFormat="1" x14ac:dyDescent="0.25">
      <c r="A34" s="40"/>
      <c r="B34" s="218" t="s">
        <v>153</v>
      </c>
      <c r="C34" s="220">
        <v>80</v>
      </c>
      <c r="D34" s="220">
        <v>60</v>
      </c>
      <c r="E34" s="220"/>
      <c r="F34" s="220"/>
      <c r="G34" s="222"/>
      <c r="H34" s="210"/>
      <c r="I34" s="210"/>
      <c r="J34" s="210"/>
      <c r="K34" s="220"/>
      <c r="L34" s="162"/>
      <c r="M34" s="162"/>
      <c r="N34" s="162"/>
      <c r="O34" s="162"/>
      <c r="P34" s="162"/>
      <c r="Q34" s="162"/>
      <c r="R34" s="162"/>
      <c r="S34" s="162"/>
    </row>
    <row r="35" spans="1:20" s="37" customFormat="1" x14ac:dyDescent="0.25">
      <c r="A35" s="40"/>
      <c r="B35" s="215" t="s">
        <v>93</v>
      </c>
      <c r="C35" s="220">
        <v>16</v>
      </c>
      <c r="D35" s="220">
        <v>14</v>
      </c>
      <c r="E35" s="220"/>
      <c r="F35" s="220"/>
      <c r="G35" s="222"/>
      <c r="H35" s="210"/>
      <c r="I35" s="210"/>
      <c r="J35" s="210"/>
      <c r="K35" s="220"/>
      <c r="L35" s="162"/>
      <c r="M35" s="162"/>
      <c r="N35" s="162"/>
      <c r="O35" s="162"/>
      <c r="P35" s="162"/>
      <c r="Q35" s="162"/>
      <c r="R35" s="162"/>
      <c r="S35" s="162"/>
    </row>
    <row r="36" spans="1:20" s="37" customFormat="1" x14ac:dyDescent="0.25">
      <c r="A36" s="40"/>
      <c r="B36" s="215" t="s">
        <v>46</v>
      </c>
      <c r="C36" s="220">
        <v>10</v>
      </c>
      <c r="D36" s="220">
        <v>8</v>
      </c>
      <c r="E36" s="220"/>
      <c r="F36" s="220"/>
      <c r="G36" s="222"/>
      <c r="H36" s="281"/>
      <c r="I36" s="281"/>
      <c r="J36" s="281"/>
      <c r="K36" s="222"/>
      <c r="L36" s="59"/>
      <c r="M36" s="59"/>
      <c r="N36" s="59"/>
      <c r="O36" s="59"/>
      <c r="P36" s="59"/>
      <c r="Q36" s="59"/>
      <c r="R36" s="59"/>
      <c r="S36" s="59"/>
    </row>
    <row r="37" spans="1:20" s="37" customFormat="1" x14ac:dyDescent="0.25">
      <c r="A37" s="40"/>
      <c r="B37" s="216" t="s">
        <v>58</v>
      </c>
      <c r="C37" s="220">
        <v>8</v>
      </c>
      <c r="D37" s="220">
        <v>8</v>
      </c>
      <c r="E37" s="220"/>
      <c r="F37" s="220"/>
      <c r="G37" s="222"/>
      <c r="H37" s="281"/>
      <c r="I37" s="281"/>
      <c r="J37" s="281"/>
      <c r="K37" s="222"/>
      <c r="L37" s="59"/>
      <c r="M37" s="59"/>
      <c r="N37" s="59"/>
      <c r="O37" s="59"/>
      <c r="P37" s="59"/>
      <c r="Q37" s="59"/>
      <c r="R37" s="59"/>
      <c r="S37" s="59"/>
    </row>
    <row r="38" spans="1:20" s="37" customFormat="1" x14ac:dyDescent="0.25">
      <c r="A38" s="40"/>
      <c r="B38" s="216" t="s">
        <v>51</v>
      </c>
      <c r="C38" s="220">
        <v>1</v>
      </c>
      <c r="D38" s="220">
        <v>1</v>
      </c>
      <c r="E38" s="251"/>
      <c r="F38" s="251"/>
      <c r="G38" s="222"/>
      <c r="H38" s="281"/>
      <c r="I38" s="281"/>
      <c r="J38" s="281"/>
      <c r="K38" s="222"/>
      <c r="L38" s="59"/>
      <c r="M38" s="59"/>
      <c r="N38" s="59"/>
      <c r="O38" s="59"/>
      <c r="P38" s="59"/>
      <c r="Q38" s="59"/>
      <c r="R38" s="59"/>
      <c r="S38" s="59"/>
    </row>
    <row r="39" spans="1:20" s="37" customFormat="1" x14ac:dyDescent="0.25">
      <c r="A39" s="40"/>
      <c r="B39" s="215" t="s">
        <v>29</v>
      </c>
      <c r="C39" s="220">
        <v>5</v>
      </c>
      <c r="D39" s="220">
        <v>5</v>
      </c>
      <c r="E39" s="251"/>
      <c r="F39" s="251"/>
      <c r="G39" s="222"/>
      <c r="H39" s="281"/>
      <c r="I39" s="281"/>
      <c r="J39" s="281"/>
      <c r="K39" s="222"/>
      <c r="L39" s="59"/>
      <c r="M39" s="59"/>
      <c r="N39" s="59"/>
      <c r="O39" s="59"/>
      <c r="P39" s="59"/>
      <c r="Q39" s="59"/>
      <c r="R39" s="59"/>
      <c r="S39" s="59"/>
    </row>
    <row r="40" spans="1:20" s="40" customFormat="1" x14ac:dyDescent="0.25">
      <c r="B40" s="217"/>
      <c r="C40" s="463"/>
      <c r="D40" s="463"/>
      <c r="E40" s="383"/>
      <c r="F40" s="251"/>
      <c r="G40" s="222"/>
      <c r="H40" s="281"/>
      <c r="I40" s="281"/>
      <c r="J40" s="281"/>
      <c r="K40" s="222"/>
      <c r="L40" s="59"/>
      <c r="M40" s="59"/>
      <c r="N40" s="59"/>
      <c r="O40" s="59"/>
      <c r="P40" s="59"/>
      <c r="Q40" s="59"/>
      <c r="R40" s="59"/>
      <c r="S40" s="59"/>
    </row>
    <row r="41" spans="1:20" s="37" customFormat="1" x14ac:dyDescent="0.25">
      <c r="A41" s="40"/>
      <c r="B41" s="212" t="s">
        <v>280</v>
      </c>
      <c r="C41" s="213"/>
      <c r="D41" s="213"/>
      <c r="E41" s="214"/>
      <c r="F41" s="241">
        <v>120</v>
      </c>
      <c r="G41" s="220"/>
      <c r="H41" s="210">
        <v>8</v>
      </c>
      <c r="I41" s="210">
        <v>13</v>
      </c>
      <c r="J41" s="210">
        <v>1.9</v>
      </c>
      <c r="K41" s="220">
        <v>160</v>
      </c>
      <c r="L41" s="162">
        <v>0.2</v>
      </c>
      <c r="M41" s="162">
        <v>1.4999999999999999E-2</v>
      </c>
      <c r="N41" s="162">
        <v>0</v>
      </c>
      <c r="O41" s="162">
        <v>0.81499999999999995</v>
      </c>
      <c r="P41" s="162">
        <v>5.44</v>
      </c>
      <c r="Q41" s="162">
        <v>67.569999999999993</v>
      </c>
      <c r="R41" s="162">
        <v>9.33</v>
      </c>
      <c r="S41" s="162">
        <v>0.75</v>
      </c>
    </row>
    <row r="42" spans="1:20" s="37" customFormat="1" x14ac:dyDescent="0.25">
      <c r="A42" s="40"/>
      <c r="B42" s="215" t="s">
        <v>337</v>
      </c>
      <c r="C42" s="220">
        <v>74</v>
      </c>
      <c r="D42" s="338">
        <v>74</v>
      </c>
      <c r="E42" s="214"/>
      <c r="F42" s="241"/>
      <c r="G42" s="220"/>
      <c r="H42" s="210"/>
      <c r="I42" s="210"/>
      <c r="J42" s="210"/>
      <c r="K42" s="220"/>
      <c r="L42" s="162"/>
      <c r="M42" s="162"/>
      <c r="N42" s="162"/>
      <c r="O42" s="162"/>
      <c r="P42" s="162"/>
      <c r="Q42" s="162"/>
      <c r="R42" s="162"/>
      <c r="S42" s="162"/>
    </row>
    <row r="43" spans="1:20" x14ac:dyDescent="0.25">
      <c r="A43" s="40"/>
      <c r="B43" s="217" t="s">
        <v>56</v>
      </c>
      <c r="C43" s="220">
        <v>5</v>
      </c>
      <c r="D43" s="220">
        <v>5</v>
      </c>
      <c r="E43" s="214"/>
      <c r="F43" s="241"/>
      <c r="G43" s="220"/>
      <c r="H43" s="210"/>
      <c r="I43" s="210"/>
      <c r="J43" s="210"/>
      <c r="K43" s="220"/>
      <c r="L43" s="162"/>
      <c r="M43" s="162"/>
      <c r="N43" s="162"/>
      <c r="O43" s="162"/>
      <c r="P43" s="162"/>
      <c r="Q43" s="162"/>
      <c r="R43" s="162"/>
      <c r="S43" s="162"/>
    </row>
    <row r="44" spans="1:20" x14ac:dyDescent="0.25">
      <c r="A44" s="40"/>
      <c r="B44" s="218" t="s">
        <v>46</v>
      </c>
      <c r="C44" s="220">
        <v>18</v>
      </c>
      <c r="D44" s="220">
        <v>15</v>
      </c>
      <c r="E44" s="214"/>
      <c r="F44" s="241"/>
      <c r="G44" s="220"/>
      <c r="H44" s="210"/>
      <c r="I44" s="210"/>
      <c r="J44" s="210"/>
      <c r="K44" s="220"/>
      <c r="L44" s="162"/>
      <c r="M44" s="162"/>
      <c r="N44" s="162"/>
      <c r="O44" s="162"/>
      <c r="P44" s="162"/>
      <c r="Q44" s="162"/>
      <c r="R44" s="162"/>
      <c r="S44" s="162"/>
    </row>
    <row r="45" spans="1:20" ht="45" x14ac:dyDescent="0.25">
      <c r="A45" s="40"/>
      <c r="B45" s="217" t="s">
        <v>100</v>
      </c>
      <c r="C45" s="220">
        <v>12</v>
      </c>
      <c r="D45" s="220">
        <v>12</v>
      </c>
      <c r="E45" s="214"/>
      <c r="F45" s="241"/>
      <c r="G45" s="220"/>
      <c r="H45" s="210"/>
      <c r="I45" s="210"/>
      <c r="J45" s="210"/>
      <c r="K45" s="220"/>
      <c r="L45" s="162"/>
      <c r="M45" s="162"/>
      <c r="N45" s="162"/>
      <c r="O45" s="162"/>
      <c r="P45" s="162"/>
      <c r="Q45" s="162"/>
      <c r="R45" s="162"/>
      <c r="S45" s="162"/>
    </row>
    <row r="46" spans="1:20" x14ac:dyDescent="0.25">
      <c r="A46" s="40"/>
      <c r="B46" s="217" t="s">
        <v>101</v>
      </c>
      <c r="C46" s="220">
        <v>4</v>
      </c>
      <c r="D46" s="220">
        <v>4</v>
      </c>
      <c r="E46" s="214"/>
      <c r="F46" s="241"/>
      <c r="G46" s="220"/>
      <c r="H46" s="210"/>
      <c r="I46" s="210"/>
      <c r="J46" s="210"/>
      <c r="K46" s="220"/>
      <c r="L46" s="162"/>
      <c r="M46" s="162"/>
      <c r="N46" s="162"/>
      <c r="O46" s="162"/>
      <c r="P46" s="162"/>
      <c r="Q46" s="162"/>
      <c r="R46" s="162"/>
      <c r="S46" s="162"/>
    </row>
    <row r="47" spans="1:20" s="39" customFormat="1" x14ac:dyDescent="0.25">
      <c r="A47" s="40"/>
      <c r="B47" s="217"/>
      <c r="C47" s="463"/>
      <c r="D47" s="463"/>
      <c r="E47" s="214"/>
      <c r="F47" s="241"/>
      <c r="G47" s="463"/>
      <c r="H47" s="210"/>
      <c r="I47" s="210"/>
      <c r="J47" s="210"/>
      <c r="K47" s="463"/>
      <c r="L47" s="467"/>
      <c r="M47" s="467"/>
      <c r="N47" s="467"/>
      <c r="O47" s="467"/>
      <c r="P47" s="467"/>
      <c r="Q47" s="467"/>
      <c r="R47" s="467"/>
      <c r="S47" s="467"/>
    </row>
    <row r="48" spans="1:20" x14ac:dyDescent="0.25">
      <c r="A48" s="40"/>
      <c r="B48" s="513" t="s">
        <v>277</v>
      </c>
      <c r="C48" s="222"/>
      <c r="D48" s="222"/>
      <c r="E48" s="214"/>
      <c r="F48" s="241">
        <v>150</v>
      </c>
      <c r="G48" s="220"/>
      <c r="H48" s="210">
        <v>5.0999999999999996</v>
      </c>
      <c r="I48" s="210">
        <v>4.2</v>
      </c>
      <c r="J48" s="210">
        <v>29.6</v>
      </c>
      <c r="K48" s="220">
        <v>177</v>
      </c>
      <c r="L48" s="177">
        <v>3.91</v>
      </c>
      <c r="M48" s="177">
        <v>0.13</v>
      </c>
      <c r="N48" s="177">
        <v>0.02</v>
      </c>
      <c r="O48" s="177">
        <v>0.5</v>
      </c>
      <c r="P48" s="177">
        <v>24.74</v>
      </c>
      <c r="Q48" s="177">
        <v>44.97</v>
      </c>
      <c r="R48" s="177">
        <v>9.3699999999999992</v>
      </c>
      <c r="S48" s="177">
        <v>0.89</v>
      </c>
      <c r="T48" s="40"/>
    </row>
    <row r="49" spans="1:20" x14ac:dyDescent="0.25">
      <c r="A49" s="40"/>
      <c r="B49" s="218" t="s">
        <v>125</v>
      </c>
      <c r="C49" s="213">
        <v>50</v>
      </c>
      <c r="D49" s="213">
        <v>50</v>
      </c>
      <c r="E49" s="411"/>
      <c r="F49" s="241"/>
      <c r="G49" s="220"/>
      <c r="H49" s="210"/>
      <c r="I49" s="210"/>
      <c r="J49" s="210"/>
      <c r="K49" s="220"/>
      <c r="L49" s="171"/>
      <c r="M49" s="171"/>
      <c r="N49" s="171"/>
      <c r="O49" s="171"/>
      <c r="P49" s="171"/>
      <c r="Q49" s="171"/>
      <c r="R49" s="171"/>
      <c r="S49" s="171"/>
      <c r="T49" s="40"/>
    </row>
    <row r="50" spans="1:20" x14ac:dyDescent="0.25">
      <c r="A50" s="40"/>
      <c r="B50" s="218" t="s">
        <v>51</v>
      </c>
      <c r="C50" s="213">
        <v>2</v>
      </c>
      <c r="D50" s="213">
        <v>2</v>
      </c>
      <c r="E50" s="411"/>
      <c r="F50" s="241"/>
      <c r="G50" s="220"/>
      <c r="H50" s="210"/>
      <c r="I50" s="210"/>
      <c r="J50" s="210"/>
      <c r="K50" s="220"/>
      <c r="L50" s="171"/>
      <c r="M50" s="171"/>
      <c r="N50" s="171"/>
      <c r="O50" s="171"/>
      <c r="P50" s="171"/>
      <c r="Q50" s="171"/>
      <c r="R50" s="171"/>
      <c r="S50" s="171"/>
      <c r="T50" s="40"/>
    </row>
    <row r="51" spans="1:20" x14ac:dyDescent="0.25">
      <c r="A51" s="40"/>
      <c r="B51" s="216" t="s">
        <v>29</v>
      </c>
      <c r="C51" s="222">
        <v>5</v>
      </c>
      <c r="D51" s="222">
        <v>5</v>
      </c>
      <c r="E51" s="422"/>
      <c r="F51" s="280"/>
      <c r="G51" s="220"/>
      <c r="H51" s="210"/>
      <c r="I51" s="210"/>
      <c r="J51" s="210"/>
      <c r="K51" s="220"/>
      <c r="L51" s="171"/>
      <c r="M51" s="171"/>
      <c r="N51" s="171"/>
      <c r="O51" s="171"/>
      <c r="P51" s="171"/>
      <c r="Q51" s="171"/>
      <c r="R51" s="171"/>
      <c r="S51" s="171"/>
      <c r="T51" s="40"/>
    </row>
    <row r="52" spans="1:20" s="39" customFormat="1" x14ac:dyDescent="0.25">
      <c r="A52" s="40"/>
      <c r="B52" s="216"/>
      <c r="C52" s="222"/>
      <c r="D52" s="222"/>
      <c r="E52" s="422"/>
      <c r="F52" s="489"/>
      <c r="G52" s="463"/>
      <c r="H52" s="210"/>
      <c r="I52" s="210"/>
      <c r="J52" s="210"/>
      <c r="K52" s="463"/>
      <c r="L52" s="467"/>
      <c r="M52" s="467"/>
      <c r="N52" s="467"/>
      <c r="O52" s="467"/>
      <c r="P52" s="467"/>
      <c r="Q52" s="467"/>
      <c r="R52" s="467"/>
      <c r="S52" s="467"/>
      <c r="T52" s="40"/>
    </row>
    <row r="53" spans="1:20" x14ac:dyDescent="0.25">
      <c r="A53" s="40"/>
      <c r="B53" s="221" t="s">
        <v>59</v>
      </c>
      <c r="C53" s="222"/>
      <c r="D53" s="222"/>
      <c r="E53" s="214"/>
      <c r="F53" s="241">
        <v>200</v>
      </c>
      <c r="G53" s="220"/>
      <c r="H53" s="210">
        <v>0.5</v>
      </c>
      <c r="I53" s="210">
        <v>0</v>
      </c>
      <c r="J53" s="210">
        <v>18</v>
      </c>
      <c r="K53" s="265">
        <v>74</v>
      </c>
      <c r="L53" s="171">
        <v>0.18</v>
      </c>
      <c r="M53" s="171">
        <v>0</v>
      </c>
      <c r="N53" s="171">
        <v>0</v>
      </c>
      <c r="O53" s="171">
        <v>0</v>
      </c>
      <c r="P53" s="171">
        <v>21.75</v>
      </c>
      <c r="Q53" s="171">
        <v>14.74</v>
      </c>
      <c r="R53" s="171">
        <v>5.74</v>
      </c>
      <c r="S53" s="171">
        <v>0.45</v>
      </c>
    </row>
    <row r="54" spans="1:20" x14ac:dyDescent="0.25">
      <c r="A54" s="40"/>
      <c r="B54" s="218" t="s">
        <v>60</v>
      </c>
      <c r="C54" s="213">
        <v>15</v>
      </c>
      <c r="D54" s="213">
        <v>15</v>
      </c>
      <c r="E54" s="179"/>
      <c r="F54" s="241"/>
      <c r="G54" s="220"/>
      <c r="H54" s="210"/>
      <c r="I54" s="210"/>
      <c r="J54" s="210"/>
      <c r="K54" s="265"/>
      <c r="L54" s="171"/>
      <c r="M54" s="171"/>
      <c r="N54" s="171"/>
      <c r="O54" s="171"/>
      <c r="P54" s="171"/>
      <c r="Q54" s="171"/>
      <c r="R54" s="171"/>
      <c r="S54" s="171"/>
    </row>
    <row r="55" spans="1:20" x14ac:dyDescent="0.25">
      <c r="A55" s="40"/>
      <c r="B55" s="216" t="s">
        <v>27</v>
      </c>
      <c r="C55" s="222">
        <v>10</v>
      </c>
      <c r="D55" s="222">
        <v>10</v>
      </c>
      <c r="E55" s="179"/>
      <c r="F55" s="241"/>
      <c r="G55" s="220"/>
      <c r="H55" s="210"/>
      <c r="I55" s="210"/>
      <c r="J55" s="210"/>
      <c r="K55" s="265"/>
      <c r="L55" s="171"/>
      <c r="M55" s="171"/>
      <c r="N55" s="171"/>
      <c r="O55" s="171"/>
      <c r="P55" s="171"/>
      <c r="Q55" s="171"/>
      <c r="R55" s="171"/>
      <c r="S55" s="171"/>
    </row>
    <row r="56" spans="1:20" x14ac:dyDescent="0.25">
      <c r="A56" s="40"/>
      <c r="B56" s="216"/>
      <c r="C56" s="222"/>
      <c r="D56" s="222"/>
      <c r="E56" s="179"/>
      <c r="F56" s="241"/>
      <c r="G56" s="220"/>
      <c r="H56" s="210"/>
      <c r="I56" s="210"/>
      <c r="J56" s="210"/>
      <c r="K56" s="265"/>
      <c r="L56" s="171"/>
      <c r="M56" s="171"/>
      <c r="N56" s="171"/>
      <c r="O56" s="171"/>
      <c r="P56" s="171"/>
      <c r="Q56" s="171"/>
      <c r="R56" s="171"/>
      <c r="S56" s="171"/>
    </row>
    <row r="57" spans="1:20" ht="15" hidden="1" customHeight="1" x14ac:dyDescent="0.25">
      <c r="A57" s="40"/>
      <c r="B57" s="218" t="s">
        <v>105</v>
      </c>
      <c r="C57" s="213">
        <v>51</v>
      </c>
      <c r="D57" s="213">
        <v>50</v>
      </c>
      <c r="E57" s="179"/>
      <c r="F57" s="241">
        <v>50</v>
      </c>
      <c r="G57" s="220"/>
      <c r="H57" s="210"/>
      <c r="I57" s="210"/>
      <c r="J57" s="210"/>
      <c r="K57" s="220"/>
      <c r="L57" s="161"/>
      <c r="M57" s="161"/>
      <c r="N57" s="163"/>
      <c r="O57" s="163"/>
      <c r="P57" s="161"/>
      <c r="Q57" s="161"/>
      <c r="R57" s="161"/>
      <c r="S57" s="161"/>
    </row>
    <row r="58" spans="1:20" ht="15" hidden="1" customHeight="1" x14ac:dyDescent="0.25">
      <c r="A58" s="40"/>
      <c r="B58" s="285" t="s">
        <v>106</v>
      </c>
      <c r="C58" s="222"/>
      <c r="D58" s="222"/>
      <c r="E58" s="214"/>
      <c r="F58" s="241"/>
      <c r="G58" s="220"/>
      <c r="H58" s="210">
        <v>0.38</v>
      </c>
      <c r="I58" s="210">
        <v>0.08</v>
      </c>
      <c r="J58" s="210">
        <v>21.97</v>
      </c>
      <c r="K58" s="210">
        <v>90.81</v>
      </c>
      <c r="L58" s="162">
        <v>0</v>
      </c>
      <c r="M58" s="162">
        <v>0.03</v>
      </c>
      <c r="N58" s="162">
        <v>0</v>
      </c>
      <c r="O58" s="162">
        <v>0</v>
      </c>
      <c r="P58" s="162">
        <v>13.69</v>
      </c>
      <c r="Q58" s="162">
        <v>21.57</v>
      </c>
      <c r="R58" s="162">
        <v>7.01</v>
      </c>
      <c r="S58" s="162">
        <v>0.5</v>
      </c>
    </row>
    <row r="59" spans="1:20" ht="15" hidden="1" customHeight="1" x14ac:dyDescent="0.25">
      <c r="A59" s="40"/>
      <c r="B59" s="216" t="s">
        <v>107</v>
      </c>
      <c r="C59" s="222">
        <v>16.7</v>
      </c>
      <c r="D59" s="222">
        <v>16.7</v>
      </c>
      <c r="E59" s="214"/>
      <c r="F59" s="241">
        <v>200</v>
      </c>
      <c r="G59" s="220"/>
      <c r="H59" s="210"/>
      <c r="I59" s="210"/>
      <c r="J59" s="210"/>
      <c r="K59" s="210"/>
      <c r="L59" s="162"/>
      <c r="M59" s="162"/>
      <c r="N59" s="162"/>
      <c r="O59" s="162"/>
      <c r="P59" s="162"/>
      <c r="Q59" s="162"/>
      <c r="R59" s="162"/>
      <c r="S59" s="162"/>
    </row>
    <row r="60" spans="1:20" ht="15" hidden="1" customHeight="1" x14ac:dyDescent="0.25">
      <c r="A60" s="40"/>
      <c r="B60" s="216" t="s">
        <v>27</v>
      </c>
      <c r="C60" s="222">
        <v>11</v>
      </c>
      <c r="D60" s="222">
        <v>11</v>
      </c>
      <c r="E60" s="214"/>
      <c r="F60" s="241"/>
      <c r="G60" s="220"/>
      <c r="H60" s="210"/>
      <c r="I60" s="210"/>
      <c r="J60" s="210"/>
      <c r="K60" s="210"/>
      <c r="L60" s="162"/>
      <c r="M60" s="162"/>
      <c r="N60" s="162"/>
      <c r="O60" s="162"/>
      <c r="P60" s="162"/>
      <c r="Q60" s="162"/>
      <c r="R60" s="162"/>
      <c r="S60" s="162"/>
    </row>
    <row r="61" spans="1:20" ht="15" hidden="1" customHeight="1" x14ac:dyDescent="0.25">
      <c r="A61" s="40"/>
      <c r="B61" s="216" t="s">
        <v>108</v>
      </c>
      <c r="C61" s="222">
        <v>200</v>
      </c>
      <c r="D61" s="222">
        <v>200</v>
      </c>
      <c r="E61" s="214"/>
      <c r="F61" s="241"/>
      <c r="G61" s="220"/>
      <c r="H61" s="210"/>
      <c r="I61" s="210"/>
      <c r="J61" s="210"/>
      <c r="K61" s="210"/>
      <c r="L61" s="162"/>
      <c r="M61" s="162"/>
      <c r="N61" s="162"/>
      <c r="O61" s="162"/>
      <c r="P61" s="162"/>
      <c r="Q61" s="162"/>
      <c r="R61" s="162"/>
      <c r="S61" s="162"/>
    </row>
    <row r="62" spans="1:20" s="39" customFormat="1" ht="15" customHeight="1" x14ac:dyDescent="0.25">
      <c r="A62" s="40"/>
      <c r="B62" s="462"/>
      <c r="C62" s="222"/>
      <c r="D62" s="222"/>
      <c r="E62" s="214"/>
      <c r="F62" s="241"/>
      <c r="G62" s="463"/>
      <c r="H62" s="210"/>
      <c r="I62" s="210"/>
      <c r="J62" s="210"/>
      <c r="K62" s="210"/>
      <c r="L62" s="467"/>
      <c r="M62" s="467"/>
      <c r="N62" s="467"/>
      <c r="O62" s="467"/>
      <c r="P62" s="467"/>
      <c r="Q62" s="467"/>
      <c r="R62" s="467"/>
      <c r="S62" s="467"/>
    </row>
    <row r="63" spans="1:20" x14ac:dyDescent="0.25">
      <c r="A63" s="40"/>
      <c r="B63" s="462" t="s">
        <v>273</v>
      </c>
      <c r="C63" s="222">
        <v>40</v>
      </c>
      <c r="D63" s="222">
        <v>40</v>
      </c>
      <c r="E63" s="214"/>
      <c r="F63" s="241">
        <v>40</v>
      </c>
      <c r="G63" s="220"/>
      <c r="H63" s="210">
        <v>2.2999999999999998</v>
      </c>
      <c r="I63" s="210">
        <v>2.58</v>
      </c>
      <c r="J63" s="210">
        <v>11.4</v>
      </c>
      <c r="K63" s="463">
        <v>78</v>
      </c>
      <c r="L63" s="469">
        <v>0</v>
      </c>
      <c r="M63" s="467">
        <v>0.03</v>
      </c>
      <c r="N63" s="467">
        <v>0</v>
      </c>
      <c r="O63" s="467">
        <v>0.39</v>
      </c>
      <c r="P63" s="467">
        <v>6.77</v>
      </c>
      <c r="Q63" s="467">
        <v>25.58</v>
      </c>
      <c r="R63" s="467">
        <v>9.7100000000000009</v>
      </c>
      <c r="S63" s="467">
        <v>0.59</v>
      </c>
    </row>
    <row r="64" spans="1:20" s="39" customFormat="1" x14ac:dyDescent="0.25">
      <c r="A64" s="40"/>
      <c r="B64" s="212" t="s">
        <v>62</v>
      </c>
      <c r="C64" s="213">
        <v>30</v>
      </c>
      <c r="D64" s="213">
        <v>30</v>
      </c>
      <c r="E64" s="247"/>
      <c r="F64" s="243">
        <v>30</v>
      </c>
      <c r="G64" s="463"/>
      <c r="H64" s="467">
        <v>2.4</v>
      </c>
      <c r="I64" s="467">
        <v>0.3</v>
      </c>
      <c r="J64" s="467">
        <v>11.4</v>
      </c>
      <c r="K64" s="10">
        <v>71</v>
      </c>
      <c r="L64" s="467">
        <v>0</v>
      </c>
      <c r="M64" s="467">
        <v>4.8000000000000001E-2</v>
      </c>
      <c r="N64" s="467">
        <v>0</v>
      </c>
      <c r="O64" s="467">
        <v>0.39</v>
      </c>
      <c r="P64" s="467">
        <v>6.9</v>
      </c>
      <c r="Q64" s="467">
        <v>26.1</v>
      </c>
      <c r="R64" s="467">
        <v>9.9</v>
      </c>
      <c r="S64" s="467">
        <v>0.59</v>
      </c>
    </row>
    <row r="65" spans="1:19" x14ac:dyDescent="0.25">
      <c r="A65" s="40"/>
      <c r="B65" s="216"/>
      <c r="C65" s="222"/>
      <c r="D65" s="222"/>
      <c r="E65" s="223"/>
      <c r="F65" s="280">
        <v>740</v>
      </c>
      <c r="G65" s="220"/>
      <c r="H65" s="210"/>
      <c r="I65" s="210"/>
      <c r="J65" s="210"/>
      <c r="K65" s="265"/>
      <c r="L65" s="155"/>
      <c r="M65" s="155"/>
      <c r="N65" s="155"/>
      <c r="O65" s="155"/>
      <c r="P65" s="155"/>
      <c r="Q65" s="155"/>
      <c r="R65" s="155"/>
      <c r="S65" s="59"/>
    </row>
    <row r="66" spans="1:19" x14ac:dyDescent="0.25">
      <c r="A66" s="40"/>
      <c r="B66" s="224" t="s">
        <v>74</v>
      </c>
      <c r="C66" s="236"/>
      <c r="D66" s="236"/>
      <c r="E66" s="237"/>
      <c r="F66" s="371"/>
      <c r="G66" s="220"/>
      <c r="H66" s="357">
        <f t="shared" ref="H66:S66" si="2">H5+H30</f>
        <v>38.519999999999996</v>
      </c>
      <c r="I66" s="357">
        <f t="shared" si="2"/>
        <v>39.770000000000003</v>
      </c>
      <c r="J66" s="357">
        <f t="shared" si="2"/>
        <v>168.57</v>
      </c>
      <c r="K66" s="357">
        <f t="shared" si="2"/>
        <v>1233.81</v>
      </c>
      <c r="L66" s="357">
        <f t="shared" si="2"/>
        <v>22.93</v>
      </c>
      <c r="M66" s="357">
        <f t="shared" si="2"/>
        <v>4.5330000000000004</v>
      </c>
      <c r="N66" s="357">
        <f t="shared" si="2"/>
        <v>4.9879999999999995</v>
      </c>
      <c r="O66" s="357">
        <f t="shared" si="2"/>
        <v>3.2869999999999999</v>
      </c>
      <c r="P66" s="357">
        <f t="shared" si="2"/>
        <v>182.09899999999999</v>
      </c>
      <c r="Q66" s="357">
        <f t="shared" si="2"/>
        <v>456.80200000000002</v>
      </c>
      <c r="R66" s="357">
        <f t="shared" si="2"/>
        <v>103.687</v>
      </c>
      <c r="S66" s="357">
        <f t="shared" si="2"/>
        <v>7.1</v>
      </c>
    </row>
  </sheetData>
  <mergeCells count="11">
    <mergeCell ref="E29:G29"/>
    <mergeCell ref="E30:G30"/>
    <mergeCell ref="B6:D6"/>
    <mergeCell ref="B2:S2"/>
    <mergeCell ref="B3:B4"/>
    <mergeCell ref="C3:C4"/>
    <mergeCell ref="D3:D4"/>
    <mergeCell ref="G3:K3"/>
    <mergeCell ref="L3:O3"/>
    <mergeCell ref="P3:S3"/>
    <mergeCell ref="F5:G5"/>
  </mergeCells>
  <pageMargins left="0.70833333333333304" right="0.70833333333333304" top="0.74791666666666701" bottom="0.74791666666666701" header="0.51180555555555496" footer="0.51180555555555496"/>
  <pageSetup paperSize="9" scale="50" firstPageNumber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4"/>
  <sheetViews>
    <sheetView tabSelected="1" view="pageBreakPreview" topLeftCell="A73" zoomScale="89" zoomScaleNormal="100" zoomScaleSheetLayoutView="89" workbookViewId="0">
      <selection activeCell="C15" sqref="C15"/>
    </sheetView>
  </sheetViews>
  <sheetFormatPr defaultColWidth="7.42578125" defaultRowHeight="15" x14ac:dyDescent="0.25"/>
  <cols>
    <col min="1" max="1" width="5.85546875" style="39" customWidth="1"/>
    <col min="2" max="2" width="25.85546875" style="39" customWidth="1"/>
    <col min="3" max="3" width="8.7109375" style="39" customWidth="1"/>
    <col min="4" max="4" width="15.7109375" style="39" customWidth="1"/>
    <col min="5" max="5" width="9.140625" style="1" customWidth="1"/>
    <col min="6" max="6" width="9.140625" style="2" customWidth="1"/>
    <col min="7" max="7" width="9.7109375" style="39" customWidth="1"/>
    <col min="8" max="9" width="7.5703125" style="96" customWidth="1"/>
    <col min="10" max="10" width="8" style="96" customWidth="1"/>
    <col min="11" max="11" width="9.42578125" style="39" customWidth="1"/>
    <col min="12" max="15" width="7.42578125" style="39"/>
    <col min="16" max="16" width="9.140625" style="39" customWidth="1"/>
    <col min="17" max="17" width="8.5703125" style="39" customWidth="1"/>
    <col min="18" max="18" width="7.5703125" style="39" customWidth="1"/>
    <col min="19" max="19" width="8.5703125" style="39" customWidth="1"/>
    <col min="20" max="16384" width="7.42578125" style="39"/>
  </cols>
  <sheetData>
    <row r="2" spans="2:19" s="40" customFormat="1" x14ac:dyDescent="0.25">
      <c r="B2" s="555" t="s">
        <v>193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</row>
    <row r="3" spans="2:19" s="40" customFormat="1" ht="15" customHeight="1" x14ac:dyDescent="0.25">
      <c r="B3" s="547" t="s">
        <v>3</v>
      </c>
      <c r="C3" s="548" t="s">
        <v>4</v>
      </c>
      <c r="D3" s="548" t="s">
        <v>5</v>
      </c>
      <c r="E3" s="7"/>
      <c r="F3" s="8"/>
      <c r="G3" s="549" t="s">
        <v>6</v>
      </c>
      <c r="H3" s="549"/>
      <c r="I3" s="549"/>
      <c r="J3" s="549"/>
      <c r="K3" s="549"/>
      <c r="L3" s="549" t="s">
        <v>7</v>
      </c>
      <c r="M3" s="549"/>
      <c r="N3" s="549"/>
      <c r="O3" s="549"/>
      <c r="P3" s="549" t="s">
        <v>8</v>
      </c>
      <c r="Q3" s="549"/>
      <c r="R3" s="549"/>
      <c r="S3" s="549"/>
    </row>
    <row r="4" spans="2:19" s="40" customFormat="1" ht="48" customHeight="1" x14ac:dyDescent="0.25">
      <c r="B4" s="547"/>
      <c r="C4" s="548"/>
      <c r="D4" s="548"/>
      <c r="E4" s="9"/>
      <c r="F4" s="432" t="s">
        <v>9</v>
      </c>
      <c r="H4" s="435" t="s">
        <v>10</v>
      </c>
      <c r="I4" s="435" t="s">
        <v>11</v>
      </c>
      <c r="J4" s="435" t="s">
        <v>12</v>
      </c>
      <c r="K4" s="432" t="s">
        <v>13</v>
      </c>
      <c r="L4" s="432" t="s">
        <v>14</v>
      </c>
      <c r="M4" s="432" t="s">
        <v>15</v>
      </c>
      <c r="N4" s="439" t="s">
        <v>16</v>
      </c>
      <c r="O4" s="439" t="s">
        <v>17</v>
      </c>
      <c r="P4" s="432" t="s">
        <v>18</v>
      </c>
      <c r="Q4" s="432" t="s">
        <v>19</v>
      </c>
      <c r="R4" s="432" t="s">
        <v>20</v>
      </c>
      <c r="S4" s="432" t="s">
        <v>21</v>
      </c>
    </row>
    <row r="5" spans="2:19" s="40" customFormat="1" ht="15.75" x14ac:dyDescent="0.25">
      <c r="B5" s="224" t="s">
        <v>22</v>
      </c>
      <c r="C5" s="225"/>
      <c r="D5" s="225"/>
      <c r="E5" s="209" t="s">
        <v>248</v>
      </c>
      <c r="F5" s="209" t="s">
        <v>249</v>
      </c>
      <c r="G5" s="257"/>
      <c r="H5" s="435">
        <f>H6+H11+H15+H21+H22+H27+H28+H31</f>
        <v>17.87</v>
      </c>
      <c r="I5" s="467">
        <f t="shared" ref="I5:S5" si="0">I6+I11+I15+I21+I22+I27+I28+I31</f>
        <v>16.579999999999998</v>
      </c>
      <c r="J5" s="467">
        <f t="shared" si="0"/>
        <v>78.099999999999994</v>
      </c>
      <c r="K5" s="467">
        <f t="shared" si="0"/>
        <v>606</v>
      </c>
      <c r="L5" s="467">
        <f t="shared" si="0"/>
        <v>20.75</v>
      </c>
      <c r="M5" s="467">
        <f t="shared" si="0"/>
        <v>0.185</v>
      </c>
      <c r="N5" s="467">
        <f t="shared" si="0"/>
        <v>0.05</v>
      </c>
      <c r="O5" s="467">
        <f t="shared" si="0"/>
        <v>0.92500000000000004</v>
      </c>
      <c r="P5" s="467">
        <f t="shared" si="0"/>
        <v>79.058999999999997</v>
      </c>
      <c r="Q5" s="467">
        <f t="shared" si="0"/>
        <v>210.67199999999997</v>
      </c>
      <c r="R5" s="467">
        <f t="shared" si="0"/>
        <v>62.927</v>
      </c>
      <c r="S5" s="467">
        <f t="shared" si="0"/>
        <v>3.78</v>
      </c>
    </row>
    <row r="6" spans="2:19" s="40" customFormat="1" ht="15" customHeight="1" x14ac:dyDescent="0.25">
      <c r="B6" s="412" t="s">
        <v>221</v>
      </c>
      <c r="C6" s="413"/>
      <c r="D6" s="413"/>
      <c r="E6" s="411"/>
      <c r="F6" s="414" t="s">
        <v>279</v>
      </c>
      <c r="G6" s="440"/>
      <c r="H6" s="441">
        <v>8.8699999999999992</v>
      </c>
      <c r="I6" s="441">
        <v>9.56</v>
      </c>
      <c r="J6" s="441">
        <v>0.86</v>
      </c>
      <c r="K6" s="440">
        <v>107</v>
      </c>
      <c r="L6" s="441">
        <v>0.01</v>
      </c>
      <c r="M6" s="441">
        <v>3.5999999999999997E-2</v>
      </c>
      <c r="N6" s="441">
        <v>1.7999999999999999E-2</v>
      </c>
      <c r="O6" s="441">
        <v>0.40300000000000002</v>
      </c>
      <c r="P6" s="441">
        <v>17.518999999999998</v>
      </c>
      <c r="Q6" s="441">
        <v>67.591999999999999</v>
      </c>
      <c r="R6" s="441">
        <v>11.487</v>
      </c>
      <c r="S6" s="441">
        <v>0.57999999999999996</v>
      </c>
    </row>
    <row r="7" spans="2:19" s="40" customFormat="1" x14ac:dyDescent="0.25">
      <c r="B7" s="415"/>
      <c r="C7" s="416"/>
      <c r="D7" s="415"/>
      <c r="E7" s="214"/>
      <c r="F7" s="414"/>
      <c r="G7" s="440"/>
      <c r="H7" s="441"/>
      <c r="I7" s="441"/>
      <c r="J7" s="441"/>
      <c r="K7" s="440"/>
      <c r="L7" s="441"/>
      <c r="M7" s="441"/>
      <c r="N7" s="441"/>
      <c r="O7" s="441"/>
      <c r="P7" s="441"/>
      <c r="Q7" s="441"/>
      <c r="R7" s="441"/>
      <c r="S7" s="441"/>
    </row>
    <row r="8" spans="2:19" s="40" customFormat="1" x14ac:dyDescent="0.25">
      <c r="B8" s="417" t="s">
        <v>342</v>
      </c>
      <c r="C8" s="416">
        <v>50</v>
      </c>
      <c r="D8" s="415">
        <v>37</v>
      </c>
      <c r="E8" s="214"/>
      <c r="F8" s="414"/>
      <c r="G8" s="440"/>
      <c r="H8" s="441"/>
      <c r="I8" s="441"/>
      <c r="J8" s="441"/>
      <c r="K8" s="440"/>
      <c r="L8" s="441"/>
      <c r="M8" s="441"/>
      <c r="N8" s="441"/>
      <c r="O8" s="441"/>
      <c r="P8" s="441"/>
      <c r="Q8" s="441"/>
      <c r="R8" s="441"/>
      <c r="S8" s="441"/>
    </row>
    <row r="9" spans="2:19" s="40" customFormat="1" x14ac:dyDescent="0.25">
      <c r="B9" s="418" t="s">
        <v>33</v>
      </c>
      <c r="C9" s="413">
        <v>18</v>
      </c>
      <c r="D9" s="413">
        <v>18</v>
      </c>
      <c r="E9" s="214"/>
      <c r="F9" s="414"/>
      <c r="G9" s="440"/>
      <c r="H9" s="441"/>
      <c r="I9" s="441"/>
      <c r="J9" s="441"/>
      <c r="K9" s="440"/>
      <c r="L9" s="441"/>
      <c r="M9" s="441"/>
      <c r="N9" s="441"/>
      <c r="O9" s="441"/>
      <c r="P9" s="441"/>
      <c r="Q9" s="441"/>
      <c r="R9" s="441"/>
      <c r="S9" s="441"/>
    </row>
    <row r="10" spans="2:19" s="40" customFormat="1" x14ac:dyDescent="0.25">
      <c r="B10" s="417" t="s">
        <v>223</v>
      </c>
      <c r="C10" s="413">
        <v>24</v>
      </c>
      <c r="D10" s="413">
        <v>24</v>
      </c>
      <c r="E10" s="214"/>
      <c r="F10" s="414"/>
      <c r="G10" s="440"/>
      <c r="H10" s="441"/>
      <c r="I10" s="441"/>
      <c r="J10" s="441"/>
      <c r="K10" s="440"/>
      <c r="L10" s="441"/>
      <c r="M10" s="441"/>
      <c r="N10" s="441"/>
      <c r="O10" s="441"/>
      <c r="P10" s="441"/>
      <c r="Q10" s="441"/>
      <c r="R10" s="441"/>
      <c r="S10" s="441"/>
    </row>
    <row r="11" spans="2:19" s="40" customFormat="1" x14ac:dyDescent="0.25">
      <c r="B11" s="417" t="s">
        <v>51</v>
      </c>
      <c r="C11" s="413">
        <v>2</v>
      </c>
      <c r="D11" s="413">
        <v>2</v>
      </c>
      <c r="E11" s="214"/>
      <c r="F11" s="414"/>
      <c r="G11" s="440"/>
      <c r="H11" s="441"/>
      <c r="I11" s="441"/>
      <c r="J11" s="441"/>
      <c r="K11" s="440"/>
      <c r="L11" s="441"/>
      <c r="M11" s="441"/>
      <c r="N11" s="441"/>
      <c r="O11" s="441"/>
      <c r="P11" s="441"/>
      <c r="Q11" s="441"/>
      <c r="R11" s="441"/>
      <c r="S11" s="441"/>
    </row>
    <row r="12" spans="2:19" s="40" customFormat="1" x14ac:dyDescent="0.25">
      <c r="B12" s="418" t="s">
        <v>209</v>
      </c>
      <c r="C12" s="413">
        <v>3</v>
      </c>
      <c r="D12" s="413">
        <v>3</v>
      </c>
      <c r="E12" s="214"/>
      <c r="F12" s="414"/>
      <c r="G12" s="440"/>
      <c r="H12" s="441"/>
      <c r="I12" s="441"/>
      <c r="J12" s="441"/>
      <c r="K12" s="440"/>
      <c r="L12" s="441"/>
      <c r="M12" s="441"/>
      <c r="N12" s="441"/>
      <c r="O12" s="441"/>
      <c r="P12" s="441"/>
      <c r="Q12" s="441"/>
      <c r="R12" s="441"/>
      <c r="S12" s="441"/>
    </row>
    <row r="13" spans="2:19" s="40" customFormat="1" x14ac:dyDescent="0.25">
      <c r="B13" s="418" t="s">
        <v>222</v>
      </c>
      <c r="C13" s="413">
        <v>2</v>
      </c>
      <c r="D13" s="413">
        <v>2</v>
      </c>
      <c r="E13" s="214"/>
      <c r="F13" s="414"/>
      <c r="G13" s="440"/>
      <c r="H13" s="441"/>
      <c r="I13" s="441"/>
      <c r="J13" s="441"/>
      <c r="K13" s="440"/>
      <c r="L13" s="441"/>
      <c r="M13" s="441"/>
      <c r="N13" s="441"/>
      <c r="O13" s="441"/>
      <c r="P13" s="441"/>
      <c r="Q13" s="441"/>
      <c r="R13" s="441"/>
      <c r="S13" s="441"/>
    </row>
    <row r="14" spans="2:19" s="40" customFormat="1" x14ac:dyDescent="0.25">
      <c r="B14" s="418"/>
      <c r="C14" s="413"/>
      <c r="D14" s="413"/>
      <c r="E14" s="214"/>
      <c r="F14" s="414"/>
      <c r="G14" s="461"/>
      <c r="H14" s="467"/>
      <c r="I14" s="467"/>
      <c r="J14" s="467"/>
      <c r="K14" s="461"/>
      <c r="L14" s="467"/>
      <c r="M14" s="467"/>
      <c r="N14" s="467"/>
      <c r="O14" s="467"/>
      <c r="P14" s="467"/>
      <c r="Q14" s="467"/>
      <c r="R14" s="467"/>
      <c r="S14" s="467"/>
    </row>
    <row r="15" spans="2:19" s="40" customFormat="1" x14ac:dyDescent="0.25">
      <c r="B15" s="412" t="s">
        <v>231</v>
      </c>
      <c r="C15" s="413">
        <v>3</v>
      </c>
      <c r="D15" s="413"/>
      <c r="E15" s="214"/>
      <c r="F15" s="414">
        <v>150</v>
      </c>
      <c r="G15" s="440"/>
      <c r="H15" s="441">
        <v>2.34</v>
      </c>
      <c r="I15" s="441">
        <v>2.76</v>
      </c>
      <c r="J15" s="441">
        <v>14.4</v>
      </c>
      <c r="K15" s="441">
        <v>91.8</v>
      </c>
      <c r="L15" s="441">
        <v>1.74</v>
      </c>
      <c r="M15" s="441">
        <v>3.5999999999999997E-2</v>
      </c>
      <c r="N15" s="441">
        <v>1.2E-2</v>
      </c>
      <c r="O15" s="441">
        <v>0.13200000000000001</v>
      </c>
      <c r="P15" s="441">
        <v>28.74</v>
      </c>
      <c r="Q15" s="441">
        <v>61.44</v>
      </c>
      <c r="R15" s="441">
        <v>20.7</v>
      </c>
      <c r="S15" s="441">
        <v>0.42</v>
      </c>
    </row>
    <row r="16" spans="2:19" s="40" customFormat="1" x14ac:dyDescent="0.25">
      <c r="B16" s="415" t="s">
        <v>189</v>
      </c>
      <c r="C16" s="416">
        <v>45</v>
      </c>
      <c r="D16" s="415">
        <v>45</v>
      </c>
      <c r="E16" s="214"/>
      <c r="F16" s="414"/>
      <c r="G16" s="440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</row>
    <row r="17" spans="1:19" s="40" customFormat="1" x14ac:dyDescent="0.25">
      <c r="B17" s="417" t="s">
        <v>29</v>
      </c>
      <c r="C17" s="416">
        <v>5</v>
      </c>
      <c r="D17" s="415">
        <v>5</v>
      </c>
      <c r="E17" s="214"/>
      <c r="F17" s="414"/>
      <c r="G17" s="440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</row>
    <row r="18" spans="1:19" s="40" customFormat="1" x14ac:dyDescent="0.25">
      <c r="B18" s="418" t="s">
        <v>113</v>
      </c>
      <c r="C18" s="413">
        <v>2</v>
      </c>
      <c r="D18" s="413">
        <v>2</v>
      </c>
      <c r="E18" s="214"/>
      <c r="F18" s="414"/>
      <c r="G18" s="440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</row>
    <row r="19" spans="1:19" s="40" customFormat="1" x14ac:dyDescent="0.25">
      <c r="B19" s="417"/>
      <c r="C19" s="413"/>
      <c r="D19" s="413"/>
      <c r="E19" s="214"/>
      <c r="F19" s="414"/>
      <c r="G19" s="440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</row>
    <row r="20" spans="1:19" s="40" customFormat="1" x14ac:dyDescent="0.25">
      <c r="B20" s="418"/>
      <c r="C20" s="413"/>
      <c r="D20" s="413"/>
      <c r="E20" s="214"/>
      <c r="F20" s="414"/>
      <c r="G20" s="440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</row>
    <row r="21" spans="1:19" s="40" customFormat="1" x14ac:dyDescent="0.25">
      <c r="B21" s="419" t="s">
        <v>274</v>
      </c>
      <c r="C21" s="416">
        <v>23</v>
      </c>
      <c r="D21" s="416">
        <v>23</v>
      </c>
      <c r="E21" s="214"/>
      <c r="F21" s="414">
        <v>23</v>
      </c>
      <c r="G21" s="440"/>
      <c r="H21" s="441">
        <v>2.96</v>
      </c>
      <c r="I21" s="441">
        <v>3.76</v>
      </c>
      <c r="J21" s="441">
        <v>9.24</v>
      </c>
      <c r="K21" s="440">
        <v>162.80000000000001</v>
      </c>
      <c r="L21" s="440">
        <v>0</v>
      </c>
      <c r="M21" s="440">
        <v>5.1999999999999998E-2</v>
      </c>
      <c r="N21" s="443">
        <v>0</v>
      </c>
      <c r="O21" s="443"/>
      <c r="P21" s="440">
        <v>10.4</v>
      </c>
      <c r="Q21" s="440">
        <v>33.6</v>
      </c>
      <c r="R21" s="440">
        <v>12</v>
      </c>
      <c r="S21" s="440">
        <v>0.56000000000000005</v>
      </c>
    </row>
    <row r="22" spans="1:19" s="40" customFormat="1" x14ac:dyDescent="0.25">
      <c r="B22" s="589" t="s">
        <v>326</v>
      </c>
      <c r="C22" s="589"/>
      <c r="D22" s="589"/>
      <c r="E22" s="214"/>
      <c r="F22" s="414">
        <v>200</v>
      </c>
      <c r="G22" s="76"/>
      <c r="H22" s="441">
        <v>0.1</v>
      </c>
      <c r="I22" s="441">
        <v>0</v>
      </c>
      <c r="J22" s="441">
        <v>14.7</v>
      </c>
      <c r="K22" s="440">
        <v>59</v>
      </c>
      <c r="L22" s="441">
        <v>0</v>
      </c>
      <c r="M22" s="441">
        <v>0</v>
      </c>
      <c r="N22" s="441">
        <v>0.02</v>
      </c>
      <c r="O22" s="441">
        <v>0</v>
      </c>
      <c r="P22" s="441">
        <v>0.5</v>
      </c>
      <c r="Q22" s="441">
        <v>0.69</v>
      </c>
      <c r="R22" s="441">
        <v>0.09</v>
      </c>
      <c r="S22" s="441">
        <v>0</v>
      </c>
    </row>
    <row r="23" spans="1:19" s="40" customFormat="1" x14ac:dyDescent="0.25">
      <c r="B23" s="416" t="s">
        <v>327</v>
      </c>
      <c r="C23" s="420">
        <v>4</v>
      </c>
      <c r="D23" s="420">
        <v>4</v>
      </c>
      <c r="E23" s="214"/>
      <c r="F23" s="414"/>
      <c r="G23" s="440"/>
      <c r="H23" s="441"/>
      <c r="I23" s="441"/>
      <c r="J23" s="441"/>
      <c r="K23" s="440"/>
      <c r="L23" s="441"/>
      <c r="M23" s="441"/>
      <c r="N23" s="441"/>
      <c r="O23" s="441"/>
      <c r="P23" s="441"/>
      <c r="Q23" s="441"/>
      <c r="R23" s="441"/>
      <c r="S23" s="441"/>
    </row>
    <row r="24" spans="1:19" s="40" customFormat="1" x14ac:dyDescent="0.25">
      <c r="B24" s="416" t="s">
        <v>27</v>
      </c>
      <c r="C24" s="420">
        <v>10</v>
      </c>
      <c r="D24" s="420">
        <v>10</v>
      </c>
      <c r="E24" s="214"/>
      <c r="F24" s="414"/>
      <c r="G24" s="440"/>
      <c r="H24" s="441"/>
      <c r="I24" s="441"/>
      <c r="J24" s="441"/>
      <c r="K24" s="440"/>
      <c r="L24" s="441"/>
      <c r="M24" s="441"/>
      <c r="N24" s="441"/>
      <c r="O24" s="441"/>
      <c r="P24" s="441"/>
      <c r="Q24" s="441"/>
      <c r="R24" s="441"/>
      <c r="S24" s="441"/>
    </row>
    <row r="25" spans="1:19" s="40" customFormat="1" x14ac:dyDescent="0.25">
      <c r="B25" s="416" t="s">
        <v>190</v>
      </c>
      <c r="C25" s="420">
        <v>100</v>
      </c>
      <c r="D25" s="420">
        <v>100</v>
      </c>
      <c r="E25" s="214"/>
      <c r="F25" s="414"/>
      <c r="G25" s="461"/>
      <c r="H25" s="467"/>
      <c r="I25" s="467"/>
      <c r="J25" s="467"/>
      <c r="K25" s="461"/>
      <c r="L25" s="467"/>
      <c r="M25" s="467"/>
      <c r="N25" s="467"/>
      <c r="O25" s="467"/>
      <c r="P25" s="467"/>
      <c r="Q25" s="467"/>
      <c r="R25" s="467"/>
      <c r="S25" s="467"/>
    </row>
    <row r="26" spans="1:19" s="40" customFormat="1" x14ac:dyDescent="0.25">
      <c r="B26" s="416"/>
      <c r="C26" s="420"/>
      <c r="D26" s="420"/>
      <c r="E26" s="214"/>
      <c r="F26" s="414"/>
      <c r="G26" s="519"/>
      <c r="H26" s="521"/>
      <c r="I26" s="521"/>
      <c r="J26" s="521"/>
      <c r="K26" s="519"/>
      <c r="L26" s="521"/>
      <c r="M26" s="521"/>
      <c r="N26" s="521"/>
      <c r="O26" s="521"/>
      <c r="P26" s="521"/>
      <c r="Q26" s="521"/>
      <c r="R26" s="521"/>
      <c r="S26" s="521"/>
    </row>
    <row r="27" spans="1:19" s="40" customFormat="1" x14ac:dyDescent="0.25">
      <c r="B27" s="442" t="s">
        <v>33</v>
      </c>
      <c r="C27" s="421">
        <v>30</v>
      </c>
      <c r="D27" s="421">
        <v>30</v>
      </c>
      <c r="E27" s="214"/>
      <c r="F27" s="414">
        <v>30</v>
      </c>
      <c r="G27" s="10"/>
      <c r="H27" s="467">
        <v>2.4</v>
      </c>
      <c r="I27" s="467">
        <v>0.3</v>
      </c>
      <c r="J27" s="467">
        <v>11.4</v>
      </c>
      <c r="K27" s="10">
        <v>71</v>
      </c>
      <c r="L27" s="467">
        <v>0</v>
      </c>
      <c r="M27" s="467">
        <v>4.8000000000000001E-2</v>
      </c>
      <c r="N27" s="467">
        <v>0</v>
      </c>
      <c r="O27" s="467">
        <v>0.39</v>
      </c>
      <c r="P27" s="467">
        <v>6.9</v>
      </c>
      <c r="Q27" s="467">
        <v>26.1</v>
      </c>
      <c r="R27" s="467">
        <v>9.9</v>
      </c>
      <c r="S27" s="467">
        <v>0.59</v>
      </c>
    </row>
    <row r="28" spans="1:19" s="40" customFormat="1" x14ac:dyDescent="0.25">
      <c r="B28" s="468" t="s">
        <v>298</v>
      </c>
      <c r="C28" s="421">
        <v>16</v>
      </c>
      <c r="D28" s="421">
        <v>16</v>
      </c>
      <c r="E28" s="214"/>
      <c r="F28" s="414">
        <v>16</v>
      </c>
      <c r="G28" s="10"/>
      <c r="H28" s="467">
        <v>1.1000000000000001</v>
      </c>
      <c r="I28" s="467">
        <v>0.2</v>
      </c>
      <c r="J28" s="467">
        <v>5.5</v>
      </c>
      <c r="K28" s="10">
        <v>26.4</v>
      </c>
      <c r="L28" s="469"/>
      <c r="M28" s="467"/>
      <c r="N28" s="467"/>
      <c r="O28" s="467"/>
      <c r="P28" s="467"/>
      <c r="Q28" s="467"/>
      <c r="R28" s="467"/>
      <c r="S28" s="467"/>
    </row>
    <row r="29" spans="1:19" s="40" customFormat="1" x14ac:dyDescent="0.25">
      <c r="A29" s="40" t="s">
        <v>85</v>
      </c>
      <c r="B29" s="416"/>
      <c r="C29" s="421"/>
      <c r="D29" s="421"/>
      <c r="E29" s="422"/>
      <c r="F29" s="423">
        <v>519</v>
      </c>
      <c r="G29" s="440"/>
      <c r="H29" s="441"/>
      <c r="I29" s="441"/>
      <c r="J29" s="441"/>
      <c r="K29" s="440"/>
      <c r="L29" s="441"/>
      <c r="M29" s="441"/>
      <c r="N29" s="441"/>
      <c r="O29" s="441"/>
      <c r="P29" s="441"/>
      <c r="Q29" s="441"/>
      <c r="R29" s="441"/>
      <c r="S29" s="441"/>
    </row>
    <row r="30" spans="1:19" s="40" customFormat="1" x14ac:dyDescent="0.25">
      <c r="B30" s="418" t="s">
        <v>303</v>
      </c>
      <c r="C30" s="503"/>
      <c r="D30" s="503"/>
      <c r="E30" s="504"/>
      <c r="F30" s="505"/>
      <c r="G30" s="53"/>
      <c r="H30" s="467"/>
      <c r="I30" s="467"/>
      <c r="J30" s="467"/>
      <c r="K30" s="461"/>
      <c r="L30" s="467"/>
      <c r="M30" s="467"/>
      <c r="N30" s="467"/>
      <c r="O30" s="467"/>
      <c r="P30" s="467"/>
      <c r="Q30" s="467"/>
      <c r="R30" s="467"/>
      <c r="S30" s="467"/>
    </row>
    <row r="31" spans="1:19" s="40" customFormat="1" x14ac:dyDescent="0.25">
      <c r="B31" s="419" t="s">
        <v>306</v>
      </c>
      <c r="C31" s="503">
        <v>200</v>
      </c>
      <c r="D31" s="503">
        <v>200</v>
      </c>
      <c r="E31" s="504"/>
      <c r="F31" s="505"/>
      <c r="G31" s="53"/>
      <c r="H31" s="467">
        <v>0.1</v>
      </c>
      <c r="I31" s="467">
        <v>0</v>
      </c>
      <c r="J31" s="467">
        <v>22</v>
      </c>
      <c r="K31" s="461">
        <v>88</v>
      </c>
      <c r="L31" s="469">
        <v>19</v>
      </c>
      <c r="M31" s="467">
        <v>1.2999999999999999E-2</v>
      </c>
      <c r="N31" s="467">
        <v>0</v>
      </c>
      <c r="O31" s="467">
        <v>0</v>
      </c>
      <c r="P31" s="467">
        <v>15</v>
      </c>
      <c r="Q31" s="467">
        <v>21.25</v>
      </c>
      <c r="R31" s="467">
        <v>8.75</v>
      </c>
      <c r="S31" s="467">
        <v>1.63</v>
      </c>
    </row>
    <row r="32" spans="1:19" s="40" customFormat="1" x14ac:dyDescent="0.25">
      <c r="B32" s="224" t="s">
        <v>37</v>
      </c>
      <c r="C32" s="225"/>
      <c r="D32" s="225"/>
      <c r="E32" s="551" t="s">
        <v>253</v>
      </c>
      <c r="F32" s="551"/>
      <c r="G32" s="552"/>
      <c r="H32" s="435">
        <f t="shared" ref="H32:S32" si="1">H34+H48+H57+H72+H67+H66</f>
        <v>20.777000000000001</v>
      </c>
      <c r="I32" s="435">
        <f t="shared" si="1"/>
        <v>23.063999999999997</v>
      </c>
      <c r="J32" s="435">
        <f t="shared" si="1"/>
        <v>90.73599999999999</v>
      </c>
      <c r="K32" s="435">
        <f t="shared" si="1"/>
        <v>694.5</v>
      </c>
      <c r="L32" s="435">
        <f t="shared" si="1"/>
        <v>18.34</v>
      </c>
      <c r="M32" s="435">
        <f t="shared" si="1"/>
        <v>0.24200000000000002</v>
      </c>
      <c r="N32" s="435">
        <f t="shared" si="1"/>
        <v>2.8000000000000001E-2</v>
      </c>
      <c r="O32" s="435">
        <f t="shared" si="1"/>
        <v>1.7719999999999998</v>
      </c>
      <c r="P32" s="435">
        <f t="shared" si="1"/>
        <v>77.45</v>
      </c>
      <c r="Q32" s="435">
        <f t="shared" si="1"/>
        <v>259.39999999999998</v>
      </c>
      <c r="R32" s="435">
        <f t="shared" si="1"/>
        <v>60.04</v>
      </c>
      <c r="S32" s="435">
        <f t="shared" si="1"/>
        <v>3.4329999999999998</v>
      </c>
    </row>
    <row r="33" spans="2:19" s="40" customFormat="1" x14ac:dyDescent="0.25">
      <c r="B33" s="364"/>
      <c r="C33" s="365"/>
      <c r="D33" s="365"/>
      <c r="E33" s="365"/>
      <c r="F33" s="365"/>
      <c r="G33" s="365"/>
      <c r="H33" s="47"/>
      <c r="I33" s="47"/>
      <c r="J33" s="47"/>
      <c r="K33" s="48"/>
      <c r="L33" s="48"/>
      <c r="M33" s="48"/>
      <c r="N33" s="48"/>
      <c r="O33" s="48"/>
      <c r="P33" s="48"/>
      <c r="Q33" s="48"/>
      <c r="R33" s="48"/>
      <c r="S33" s="49"/>
    </row>
    <row r="34" spans="2:19" s="40" customFormat="1" x14ac:dyDescent="0.25">
      <c r="B34" s="212" t="s">
        <v>86</v>
      </c>
      <c r="C34" s="367"/>
      <c r="D34" s="368"/>
      <c r="E34" s="214"/>
      <c r="F34" s="241" t="s">
        <v>87</v>
      </c>
      <c r="G34" s="433"/>
      <c r="H34" s="435">
        <v>6.4</v>
      </c>
      <c r="I34" s="435">
        <v>6.3</v>
      </c>
      <c r="J34" s="435">
        <v>11.84</v>
      </c>
      <c r="K34" s="432">
        <v>152.96</v>
      </c>
      <c r="L34" s="435">
        <v>2</v>
      </c>
      <c r="M34" s="435">
        <v>5.6000000000000001E-2</v>
      </c>
      <c r="N34" s="435">
        <v>1.6E-2</v>
      </c>
      <c r="O34" s="435">
        <v>0.24</v>
      </c>
      <c r="P34" s="435">
        <v>15.65</v>
      </c>
      <c r="Q34" s="435">
        <v>63.44</v>
      </c>
      <c r="R34" s="435">
        <v>3.04</v>
      </c>
      <c r="S34" s="435">
        <v>0.64</v>
      </c>
    </row>
    <row r="35" spans="2:19" s="40" customFormat="1" x14ac:dyDescent="0.25">
      <c r="B35" s="218" t="s">
        <v>89</v>
      </c>
      <c r="C35" s="433">
        <v>26</v>
      </c>
      <c r="D35" s="433">
        <v>13</v>
      </c>
      <c r="E35" s="244"/>
      <c r="F35" s="433"/>
      <c r="G35" s="222"/>
      <c r="H35" s="435"/>
      <c r="I35" s="435"/>
      <c r="J35" s="435"/>
      <c r="K35" s="432"/>
      <c r="L35" s="435"/>
      <c r="M35" s="435"/>
      <c r="N35" s="435"/>
      <c r="O35" s="435"/>
      <c r="P35" s="435"/>
      <c r="Q35" s="435"/>
      <c r="R35" s="435"/>
      <c r="S35" s="435"/>
    </row>
    <row r="36" spans="2:19" s="40" customFormat="1" ht="30" x14ac:dyDescent="0.25">
      <c r="B36" s="215" t="s">
        <v>40</v>
      </c>
      <c r="C36" s="433">
        <v>80</v>
      </c>
      <c r="D36" s="433">
        <v>60</v>
      </c>
      <c r="E36" s="244"/>
      <c r="F36" s="433"/>
      <c r="G36" s="222"/>
      <c r="H36" s="435"/>
      <c r="I36" s="435"/>
      <c r="J36" s="435"/>
      <c r="K36" s="432"/>
      <c r="L36" s="435"/>
      <c r="M36" s="435"/>
      <c r="N36" s="435"/>
      <c r="O36" s="435"/>
      <c r="P36" s="435"/>
      <c r="Q36" s="435"/>
      <c r="R36" s="435"/>
      <c r="S36" s="435"/>
    </row>
    <row r="37" spans="2:19" s="40" customFormat="1" x14ac:dyDescent="0.25">
      <c r="B37" s="215" t="s">
        <v>90</v>
      </c>
      <c r="C37" s="433">
        <v>86</v>
      </c>
      <c r="D37" s="433">
        <v>60</v>
      </c>
      <c r="E37" s="244"/>
      <c r="F37" s="433"/>
      <c r="G37" s="222"/>
      <c r="H37" s="52"/>
      <c r="I37" s="52"/>
      <c r="J37" s="52"/>
      <c r="K37" s="59"/>
      <c r="L37" s="59"/>
      <c r="M37" s="59"/>
      <c r="N37" s="59"/>
      <c r="O37" s="59"/>
      <c r="P37" s="59"/>
      <c r="Q37" s="59"/>
      <c r="R37" s="59"/>
      <c r="S37" s="59"/>
    </row>
    <row r="38" spans="2:19" s="40" customFormat="1" x14ac:dyDescent="0.25">
      <c r="B38" s="216" t="s">
        <v>42</v>
      </c>
      <c r="C38" s="433">
        <v>93</v>
      </c>
      <c r="D38" s="433">
        <v>60</v>
      </c>
      <c r="E38" s="244"/>
      <c r="F38" s="433"/>
      <c r="G38" s="222"/>
      <c r="H38" s="52"/>
      <c r="I38" s="52"/>
      <c r="J38" s="52"/>
      <c r="K38" s="59"/>
      <c r="L38" s="59"/>
      <c r="M38" s="59"/>
      <c r="N38" s="59"/>
      <c r="O38" s="59"/>
      <c r="P38" s="59"/>
      <c r="Q38" s="59"/>
      <c r="R38" s="59"/>
      <c r="S38" s="59"/>
    </row>
    <row r="39" spans="2:19" s="40" customFormat="1" x14ac:dyDescent="0.25">
      <c r="B39" s="216" t="s">
        <v>91</v>
      </c>
      <c r="C39" s="433">
        <v>97</v>
      </c>
      <c r="D39" s="433">
        <v>60</v>
      </c>
      <c r="E39" s="383"/>
      <c r="F39" s="251"/>
      <c r="G39" s="222"/>
      <c r="H39" s="52"/>
      <c r="I39" s="52"/>
      <c r="J39" s="52"/>
      <c r="K39" s="59"/>
      <c r="L39" s="59"/>
      <c r="M39" s="59"/>
      <c r="N39" s="59"/>
      <c r="O39" s="59"/>
      <c r="P39" s="59"/>
      <c r="Q39" s="59"/>
      <c r="R39" s="59"/>
      <c r="S39" s="59"/>
    </row>
    <row r="40" spans="2:19" s="40" customFormat="1" ht="30" x14ac:dyDescent="0.25">
      <c r="B40" s="215" t="s">
        <v>92</v>
      </c>
      <c r="C40" s="433">
        <v>4</v>
      </c>
      <c r="D40" s="433">
        <v>4</v>
      </c>
      <c r="E40" s="383"/>
      <c r="F40" s="251"/>
      <c r="G40" s="222"/>
      <c r="H40" s="52"/>
      <c r="I40" s="52"/>
      <c r="J40" s="52"/>
      <c r="K40" s="59"/>
      <c r="L40" s="59"/>
      <c r="M40" s="59"/>
      <c r="N40" s="59"/>
      <c r="O40" s="59"/>
      <c r="P40" s="59"/>
      <c r="Q40" s="59"/>
      <c r="R40" s="59"/>
      <c r="S40" s="59"/>
    </row>
    <row r="41" spans="2:19" s="40" customFormat="1" x14ac:dyDescent="0.25">
      <c r="B41" s="216" t="s">
        <v>93</v>
      </c>
      <c r="C41" s="433">
        <v>10</v>
      </c>
      <c r="D41" s="433">
        <v>8</v>
      </c>
      <c r="E41" s="383"/>
      <c r="F41" s="251"/>
      <c r="G41" s="222"/>
      <c r="H41" s="52"/>
      <c r="I41" s="52"/>
      <c r="J41" s="52"/>
      <c r="K41" s="59"/>
      <c r="L41" s="59"/>
      <c r="M41" s="59"/>
      <c r="N41" s="59"/>
      <c r="O41" s="59"/>
      <c r="P41" s="59"/>
      <c r="Q41" s="59"/>
      <c r="R41" s="59"/>
      <c r="S41" s="59"/>
    </row>
    <row r="42" spans="2:19" s="40" customFormat="1" x14ac:dyDescent="0.25">
      <c r="B42" s="216" t="s">
        <v>45</v>
      </c>
      <c r="C42" s="433">
        <v>10.4</v>
      </c>
      <c r="D42" s="433">
        <v>8</v>
      </c>
      <c r="E42" s="383"/>
      <c r="F42" s="251"/>
      <c r="G42" s="222"/>
      <c r="H42" s="52"/>
      <c r="I42" s="52"/>
      <c r="J42" s="52"/>
      <c r="K42" s="59"/>
      <c r="L42" s="59"/>
      <c r="M42" s="59"/>
      <c r="N42" s="59"/>
      <c r="O42" s="59"/>
      <c r="P42" s="59"/>
      <c r="Q42" s="59"/>
      <c r="R42" s="59"/>
      <c r="S42" s="59"/>
    </row>
    <row r="43" spans="2:19" s="40" customFormat="1" x14ac:dyDescent="0.25">
      <c r="B43" s="216" t="s">
        <v>46</v>
      </c>
      <c r="C43" s="433">
        <v>6</v>
      </c>
      <c r="D43" s="433">
        <v>5</v>
      </c>
      <c r="E43" s="383"/>
      <c r="F43" s="251"/>
      <c r="G43" s="222"/>
      <c r="H43" s="52"/>
      <c r="I43" s="52"/>
      <c r="J43" s="52"/>
      <c r="K43" s="59"/>
      <c r="L43" s="59"/>
      <c r="M43" s="59"/>
      <c r="N43" s="59"/>
      <c r="O43" s="59"/>
      <c r="P43" s="59"/>
      <c r="Q43" s="59"/>
      <c r="R43" s="59"/>
      <c r="S43" s="59"/>
    </row>
    <row r="44" spans="2:19" s="40" customFormat="1" x14ac:dyDescent="0.25">
      <c r="B44" s="216" t="s">
        <v>94</v>
      </c>
      <c r="C44" s="433">
        <v>14</v>
      </c>
      <c r="D44" s="433">
        <v>12</v>
      </c>
      <c r="E44" s="383"/>
      <c r="F44" s="251"/>
      <c r="G44" s="222"/>
      <c r="H44" s="52"/>
      <c r="I44" s="52"/>
      <c r="J44" s="52"/>
      <c r="K44" s="59"/>
      <c r="L44" s="59"/>
      <c r="M44" s="59"/>
      <c r="N44" s="59"/>
      <c r="O44" s="59"/>
      <c r="P44" s="59"/>
      <c r="Q44" s="59"/>
      <c r="R44" s="59"/>
      <c r="S44" s="59"/>
    </row>
    <row r="45" spans="2:19" s="40" customFormat="1" x14ac:dyDescent="0.25">
      <c r="B45" s="216" t="s">
        <v>56</v>
      </c>
      <c r="C45" s="433">
        <v>2</v>
      </c>
      <c r="D45" s="433">
        <v>2</v>
      </c>
      <c r="E45" s="383"/>
      <c r="F45" s="251"/>
      <c r="G45" s="222"/>
      <c r="H45" s="52"/>
      <c r="I45" s="52"/>
      <c r="J45" s="52"/>
      <c r="K45" s="59"/>
      <c r="L45" s="59"/>
      <c r="M45" s="59"/>
      <c r="N45" s="59"/>
      <c r="O45" s="59"/>
      <c r="P45" s="59"/>
      <c r="Q45" s="59"/>
      <c r="R45" s="59"/>
      <c r="S45" s="59"/>
    </row>
    <row r="46" spans="2:19" s="40" customFormat="1" x14ac:dyDescent="0.25">
      <c r="B46" s="216" t="s">
        <v>95</v>
      </c>
      <c r="C46" s="433">
        <v>4</v>
      </c>
      <c r="D46" s="251">
        <v>4</v>
      </c>
      <c r="E46" s="383"/>
      <c r="F46" s="251"/>
      <c r="G46" s="222"/>
      <c r="H46" s="52"/>
      <c r="I46" s="52"/>
      <c r="J46" s="52"/>
      <c r="K46" s="59"/>
      <c r="L46" s="59"/>
      <c r="M46" s="59"/>
      <c r="N46" s="59"/>
      <c r="O46" s="59"/>
      <c r="P46" s="59"/>
      <c r="Q46" s="59"/>
      <c r="R46" s="59"/>
      <c r="S46" s="59"/>
    </row>
    <row r="47" spans="2:19" s="40" customFormat="1" x14ac:dyDescent="0.25">
      <c r="B47" s="218"/>
      <c r="C47" s="463"/>
      <c r="D47" s="251"/>
      <c r="E47" s="383"/>
      <c r="F47" s="251"/>
      <c r="G47" s="222"/>
      <c r="H47" s="52"/>
      <c r="I47" s="52"/>
      <c r="J47" s="52"/>
      <c r="K47" s="59"/>
      <c r="L47" s="59"/>
      <c r="M47" s="59"/>
      <c r="N47" s="59"/>
      <c r="O47" s="59"/>
      <c r="P47" s="59"/>
      <c r="Q47" s="59"/>
      <c r="R47" s="59"/>
      <c r="S47" s="59"/>
    </row>
    <row r="48" spans="2:19" s="40" customFormat="1" x14ac:dyDescent="0.25">
      <c r="B48" s="212" t="s">
        <v>319</v>
      </c>
      <c r="C48" s="213"/>
      <c r="D48" s="213"/>
      <c r="E48" s="251"/>
      <c r="F48" s="241">
        <v>90</v>
      </c>
      <c r="G48" s="433"/>
      <c r="H48" s="435">
        <v>9.1999999999999993</v>
      </c>
      <c r="I48" s="435">
        <v>10.199999999999999</v>
      </c>
      <c r="J48" s="435">
        <v>23.3</v>
      </c>
      <c r="K48" s="432">
        <v>186.47</v>
      </c>
      <c r="L48" s="435">
        <v>0.2</v>
      </c>
      <c r="M48" s="435">
        <v>1.4999999999999999E-2</v>
      </c>
      <c r="N48" s="435">
        <v>0</v>
      </c>
      <c r="O48" s="435">
        <v>0.81499999999999995</v>
      </c>
      <c r="P48" s="435">
        <v>5.44</v>
      </c>
      <c r="Q48" s="435">
        <v>67.569999999999993</v>
      </c>
      <c r="R48" s="435">
        <v>9.33</v>
      </c>
      <c r="S48" s="435">
        <v>0.75</v>
      </c>
    </row>
    <row r="49" spans="2:19" s="40" customFormat="1" x14ac:dyDescent="0.25">
      <c r="B49" s="215" t="s">
        <v>264</v>
      </c>
      <c r="C49" s="433">
        <v>110</v>
      </c>
      <c r="D49" s="338">
        <v>78</v>
      </c>
      <c r="E49" s="214"/>
      <c r="F49" s="241"/>
      <c r="G49" s="433"/>
      <c r="H49" s="435"/>
      <c r="I49" s="435"/>
      <c r="J49" s="435"/>
      <c r="K49" s="432"/>
      <c r="L49" s="435"/>
      <c r="M49" s="435"/>
      <c r="N49" s="435"/>
      <c r="O49" s="435"/>
      <c r="P49" s="435"/>
      <c r="Q49" s="435"/>
      <c r="R49" s="435"/>
      <c r="S49" s="435"/>
    </row>
    <row r="50" spans="2:19" s="40" customFormat="1" x14ac:dyDescent="0.25">
      <c r="B50" s="217" t="s">
        <v>56</v>
      </c>
      <c r="C50" s="433">
        <v>5</v>
      </c>
      <c r="D50" s="433">
        <v>5</v>
      </c>
      <c r="E50" s="214"/>
      <c r="F50" s="241"/>
      <c r="G50" s="433"/>
      <c r="H50" s="435"/>
      <c r="I50" s="435"/>
      <c r="J50" s="435"/>
      <c r="K50" s="432"/>
      <c r="L50" s="435"/>
      <c r="M50" s="435"/>
      <c r="N50" s="435"/>
      <c r="O50" s="435"/>
      <c r="P50" s="435"/>
      <c r="Q50" s="435"/>
      <c r="R50" s="435"/>
      <c r="S50" s="435"/>
    </row>
    <row r="51" spans="2:19" s="40" customFormat="1" x14ac:dyDescent="0.25">
      <c r="B51" s="218" t="s">
        <v>46</v>
      </c>
      <c r="C51" s="433">
        <v>6.5</v>
      </c>
      <c r="D51" s="433">
        <v>5</v>
      </c>
      <c r="E51" s="214"/>
      <c r="F51" s="241"/>
      <c r="G51" s="433"/>
      <c r="H51" s="435"/>
      <c r="I51" s="435"/>
      <c r="J51" s="435"/>
      <c r="K51" s="432"/>
      <c r="L51" s="435"/>
      <c r="M51" s="435"/>
      <c r="N51" s="435"/>
      <c r="O51" s="435"/>
      <c r="P51" s="435"/>
      <c r="Q51" s="435"/>
      <c r="R51" s="435"/>
      <c r="S51" s="435"/>
    </row>
    <row r="52" spans="2:19" s="40" customFormat="1" ht="75" x14ac:dyDescent="0.25">
      <c r="B52" s="217" t="s">
        <v>100</v>
      </c>
      <c r="C52" s="433">
        <v>2</v>
      </c>
      <c r="D52" s="433">
        <v>2</v>
      </c>
      <c r="E52" s="214"/>
      <c r="F52" s="241"/>
      <c r="G52" s="433"/>
      <c r="H52" s="435"/>
      <c r="I52" s="435"/>
      <c r="J52" s="435"/>
      <c r="K52" s="432"/>
      <c r="L52" s="435"/>
      <c r="M52" s="435"/>
      <c r="N52" s="435"/>
      <c r="O52" s="435"/>
      <c r="P52" s="435"/>
      <c r="Q52" s="435"/>
      <c r="R52" s="435"/>
      <c r="S52" s="435"/>
    </row>
    <row r="53" spans="2:19" s="40" customFormat="1" x14ac:dyDescent="0.25">
      <c r="B53" s="217" t="s">
        <v>93</v>
      </c>
      <c r="C53" s="433">
        <v>5</v>
      </c>
      <c r="D53" s="433">
        <v>3</v>
      </c>
      <c r="E53" s="214"/>
      <c r="F53" s="241"/>
      <c r="G53" s="433"/>
      <c r="H53" s="435"/>
      <c r="I53" s="435"/>
      <c r="J53" s="435"/>
      <c r="K53" s="432"/>
      <c r="L53" s="435"/>
      <c r="M53" s="435"/>
      <c r="N53" s="435"/>
      <c r="O53" s="435"/>
      <c r="P53" s="435"/>
      <c r="Q53" s="435"/>
      <c r="R53" s="435"/>
      <c r="S53" s="435"/>
    </row>
    <row r="54" spans="2:19" s="40" customFormat="1" x14ac:dyDescent="0.25">
      <c r="B54" s="217" t="s">
        <v>95</v>
      </c>
      <c r="C54" s="433">
        <v>2</v>
      </c>
      <c r="D54" s="433">
        <v>2</v>
      </c>
      <c r="E54" s="214"/>
      <c r="F54" s="241"/>
      <c r="G54" s="433"/>
      <c r="H54" s="435"/>
      <c r="I54" s="435"/>
      <c r="J54" s="435"/>
      <c r="K54" s="432"/>
      <c r="L54" s="435"/>
      <c r="M54" s="435"/>
      <c r="N54" s="435"/>
      <c r="O54" s="435"/>
      <c r="P54" s="435"/>
      <c r="Q54" s="435"/>
      <c r="R54" s="435"/>
      <c r="S54" s="435"/>
    </row>
    <row r="55" spans="2:19" s="40" customFormat="1" x14ac:dyDescent="0.25">
      <c r="B55" s="217" t="s">
        <v>101</v>
      </c>
      <c r="C55" s="433">
        <v>2.1</v>
      </c>
      <c r="D55" s="433">
        <v>2.1</v>
      </c>
      <c r="E55" s="214"/>
      <c r="F55" s="241"/>
      <c r="G55" s="433"/>
      <c r="H55" s="435"/>
      <c r="I55" s="435"/>
      <c r="J55" s="435"/>
      <c r="K55" s="432"/>
      <c r="L55" s="435"/>
      <c r="M55" s="435"/>
      <c r="N55" s="435"/>
      <c r="O55" s="435"/>
      <c r="P55" s="435"/>
      <c r="Q55" s="435"/>
      <c r="R55" s="435"/>
      <c r="S55" s="435"/>
    </row>
    <row r="56" spans="2:19" s="40" customFormat="1" x14ac:dyDescent="0.25">
      <c r="B56" s="217"/>
      <c r="C56" s="463"/>
      <c r="D56" s="463"/>
      <c r="E56" s="214"/>
      <c r="F56" s="241"/>
      <c r="G56" s="463"/>
      <c r="H56" s="467"/>
      <c r="I56" s="467"/>
      <c r="J56" s="467"/>
      <c r="K56" s="461"/>
      <c r="L56" s="467"/>
      <c r="M56" s="467"/>
      <c r="N56" s="467"/>
      <c r="O56" s="467"/>
      <c r="P56" s="467"/>
      <c r="Q56" s="467"/>
      <c r="R56" s="467"/>
      <c r="S56" s="467"/>
    </row>
    <row r="57" spans="2:19" s="40" customFormat="1" x14ac:dyDescent="0.25">
      <c r="B57" s="212" t="s">
        <v>102</v>
      </c>
      <c r="C57" s="213"/>
      <c r="D57" s="213"/>
      <c r="E57" s="214"/>
      <c r="F57" s="241">
        <v>150</v>
      </c>
      <c r="G57" s="433"/>
      <c r="H57" s="435">
        <v>3.2</v>
      </c>
      <c r="I57" s="435">
        <v>5.03</v>
      </c>
      <c r="J57" s="435">
        <v>23.5</v>
      </c>
      <c r="K57" s="435">
        <v>163.78</v>
      </c>
      <c r="L57" s="435">
        <v>1.74</v>
      </c>
      <c r="M57" s="435">
        <v>3.5999999999999997E-2</v>
      </c>
      <c r="N57" s="435">
        <v>1.2E-2</v>
      </c>
      <c r="O57" s="435">
        <v>0.13200000000000001</v>
      </c>
      <c r="P57" s="435">
        <v>28.74</v>
      </c>
      <c r="Q57" s="435">
        <v>61.44</v>
      </c>
      <c r="R57" s="435">
        <v>20.7</v>
      </c>
      <c r="S57" s="435">
        <v>0.42</v>
      </c>
    </row>
    <row r="58" spans="2:19" s="40" customFormat="1" ht="30" x14ac:dyDescent="0.25">
      <c r="B58" s="215" t="s">
        <v>40</v>
      </c>
      <c r="C58" s="216">
        <v>136</v>
      </c>
      <c r="D58" s="215">
        <v>103</v>
      </c>
      <c r="E58" s="214"/>
      <c r="F58" s="241"/>
      <c r="G58" s="433"/>
      <c r="H58" s="435"/>
      <c r="I58" s="435"/>
      <c r="J58" s="435"/>
      <c r="K58" s="435"/>
      <c r="L58" s="435"/>
      <c r="M58" s="435"/>
      <c r="N58" s="435"/>
      <c r="O58" s="435"/>
      <c r="P58" s="435"/>
      <c r="Q58" s="435"/>
      <c r="R58" s="435"/>
      <c r="S58" s="435"/>
    </row>
    <row r="59" spans="2:19" s="40" customFormat="1" x14ac:dyDescent="0.25">
      <c r="B59" s="217" t="s">
        <v>103</v>
      </c>
      <c r="C59" s="216">
        <v>147</v>
      </c>
      <c r="D59" s="215">
        <v>103</v>
      </c>
      <c r="E59" s="214"/>
      <c r="F59" s="241"/>
      <c r="G59" s="433"/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</row>
    <row r="60" spans="2:19" s="40" customFormat="1" x14ac:dyDescent="0.25">
      <c r="B60" s="218" t="s">
        <v>104</v>
      </c>
      <c r="C60" s="213">
        <v>158</v>
      </c>
      <c r="D60" s="213">
        <v>103</v>
      </c>
      <c r="E60" s="214"/>
      <c r="F60" s="241"/>
      <c r="G60" s="433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</row>
    <row r="61" spans="2:19" s="40" customFormat="1" x14ac:dyDescent="0.25">
      <c r="B61" s="217" t="s">
        <v>91</v>
      </c>
      <c r="C61" s="213">
        <v>172</v>
      </c>
      <c r="D61" s="213">
        <v>103</v>
      </c>
      <c r="E61" s="214"/>
      <c r="F61" s="241"/>
      <c r="G61" s="433"/>
      <c r="H61" s="435"/>
      <c r="I61" s="435"/>
      <c r="J61" s="435"/>
      <c r="K61" s="435"/>
      <c r="L61" s="435"/>
      <c r="M61" s="435"/>
      <c r="N61" s="435"/>
      <c r="O61" s="435"/>
      <c r="P61" s="435"/>
      <c r="Q61" s="435"/>
      <c r="R61" s="435"/>
      <c r="S61" s="435"/>
    </row>
    <row r="62" spans="2:19" s="40" customFormat="1" x14ac:dyDescent="0.25">
      <c r="B62" s="217" t="s">
        <v>51</v>
      </c>
      <c r="C62" s="213">
        <v>2</v>
      </c>
      <c r="D62" s="213">
        <v>2</v>
      </c>
      <c r="E62" s="214"/>
      <c r="F62" s="241"/>
      <c r="G62" s="433"/>
      <c r="H62" s="435"/>
      <c r="I62" s="435"/>
      <c r="J62" s="435"/>
      <c r="K62" s="435"/>
      <c r="L62" s="435"/>
      <c r="M62" s="435"/>
      <c r="N62" s="435"/>
      <c r="O62" s="435"/>
      <c r="P62" s="435"/>
      <c r="Q62" s="435"/>
      <c r="R62" s="435"/>
      <c r="S62" s="435"/>
    </row>
    <row r="63" spans="2:19" s="40" customFormat="1" x14ac:dyDescent="0.25">
      <c r="B63" s="218" t="s">
        <v>26</v>
      </c>
      <c r="C63" s="213">
        <v>24</v>
      </c>
      <c r="D63" s="213">
        <v>24</v>
      </c>
      <c r="E63" s="214"/>
      <c r="F63" s="241"/>
      <c r="G63" s="433"/>
      <c r="H63" s="435"/>
      <c r="I63" s="435"/>
      <c r="J63" s="435"/>
      <c r="K63" s="435"/>
      <c r="L63" s="435"/>
      <c r="M63" s="435"/>
      <c r="N63" s="435"/>
      <c r="O63" s="435"/>
      <c r="P63" s="435"/>
      <c r="Q63" s="435"/>
      <c r="R63" s="435"/>
      <c r="S63" s="435"/>
    </row>
    <row r="64" spans="2:19" s="40" customFormat="1" x14ac:dyDescent="0.25">
      <c r="B64" s="218" t="s">
        <v>29</v>
      </c>
      <c r="C64" s="213">
        <v>5</v>
      </c>
      <c r="D64" s="213">
        <v>5</v>
      </c>
      <c r="E64" s="214"/>
      <c r="F64" s="241"/>
      <c r="G64" s="433"/>
      <c r="H64" s="435"/>
      <c r="I64" s="435"/>
      <c r="J64" s="435"/>
      <c r="K64" s="432"/>
      <c r="L64" s="432"/>
      <c r="M64" s="432"/>
      <c r="N64" s="439"/>
      <c r="O64" s="439"/>
      <c r="P64" s="432"/>
      <c r="Q64" s="432"/>
      <c r="R64" s="432"/>
      <c r="S64" s="432"/>
    </row>
    <row r="65" spans="2:19" s="40" customFormat="1" x14ac:dyDescent="0.25">
      <c r="B65" s="218"/>
      <c r="C65" s="213"/>
      <c r="D65" s="213"/>
      <c r="E65" s="214"/>
      <c r="F65" s="241"/>
      <c r="G65" s="463"/>
      <c r="H65" s="467"/>
      <c r="I65" s="467"/>
      <c r="J65" s="467"/>
      <c r="K65" s="461"/>
      <c r="L65" s="461"/>
      <c r="M65" s="461"/>
      <c r="N65" s="470"/>
      <c r="O65" s="470"/>
      <c r="P65" s="461"/>
      <c r="Q65" s="461"/>
      <c r="R65" s="461"/>
      <c r="S65" s="461"/>
    </row>
    <row r="66" spans="2:19" s="40" customFormat="1" x14ac:dyDescent="0.25">
      <c r="B66" s="339" t="s">
        <v>105</v>
      </c>
      <c r="C66" s="213">
        <v>72</v>
      </c>
      <c r="D66" s="213">
        <v>65</v>
      </c>
      <c r="E66" s="214"/>
      <c r="F66" s="241">
        <v>65</v>
      </c>
      <c r="G66" s="433"/>
      <c r="H66" s="435">
        <v>0.29699999999999999</v>
      </c>
      <c r="I66" s="435">
        <v>5.3999999999999999E-2</v>
      </c>
      <c r="J66" s="435">
        <v>1.026</v>
      </c>
      <c r="K66" s="432">
        <v>6.48</v>
      </c>
      <c r="L66" s="432">
        <v>14.4</v>
      </c>
      <c r="M66" s="432">
        <v>0.06</v>
      </c>
      <c r="N66" s="439">
        <v>0</v>
      </c>
      <c r="O66" s="439"/>
      <c r="P66" s="432">
        <v>3.78</v>
      </c>
      <c r="Q66" s="432">
        <v>7.02</v>
      </c>
      <c r="R66" s="432">
        <v>5.4</v>
      </c>
      <c r="S66" s="432">
        <v>0.24299999999999999</v>
      </c>
    </row>
    <row r="67" spans="2:19" s="40" customFormat="1" x14ac:dyDescent="0.25">
      <c r="B67" s="285" t="s">
        <v>254</v>
      </c>
      <c r="C67" s="222"/>
      <c r="D67" s="222"/>
      <c r="E67" s="214"/>
      <c r="F67" s="241"/>
      <c r="G67" s="433"/>
      <c r="H67" s="435">
        <v>0.38</v>
      </c>
      <c r="I67" s="435">
        <v>0.08</v>
      </c>
      <c r="J67" s="435">
        <v>21.97</v>
      </c>
      <c r="K67" s="435">
        <v>90.81</v>
      </c>
      <c r="L67" s="435">
        <v>0</v>
      </c>
      <c r="M67" s="435">
        <v>0.03</v>
      </c>
      <c r="N67" s="435">
        <v>0</v>
      </c>
      <c r="O67" s="435">
        <v>0</v>
      </c>
      <c r="P67" s="435">
        <v>13.69</v>
      </c>
      <c r="Q67" s="435">
        <v>21.57</v>
      </c>
      <c r="R67" s="435">
        <v>7.01</v>
      </c>
      <c r="S67" s="435">
        <v>0.5</v>
      </c>
    </row>
    <row r="68" spans="2:19" s="40" customFormat="1" x14ac:dyDescent="0.25">
      <c r="B68" s="216" t="s">
        <v>107</v>
      </c>
      <c r="C68" s="222">
        <v>16.7</v>
      </c>
      <c r="D68" s="222">
        <v>16.7</v>
      </c>
      <c r="E68" s="247"/>
      <c r="F68" s="241">
        <v>200</v>
      </c>
      <c r="G68" s="433"/>
      <c r="H68" s="435"/>
      <c r="I68" s="435"/>
      <c r="J68" s="435"/>
      <c r="K68" s="435"/>
      <c r="L68" s="435"/>
      <c r="M68" s="435"/>
      <c r="N68" s="435"/>
      <c r="O68" s="435"/>
      <c r="P68" s="435"/>
      <c r="Q68" s="435"/>
      <c r="R68" s="435"/>
      <c r="S68" s="435"/>
    </row>
    <row r="69" spans="2:19" s="40" customFormat="1" x14ac:dyDescent="0.25">
      <c r="B69" s="216" t="s">
        <v>27</v>
      </c>
      <c r="C69" s="222">
        <v>11</v>
      </c>
      <c r="D69" s="222">
        <v>11</v>
      </c>
      <c r="E69" s="247"/>
      <c r="F69" s="241"/>
      <c r="G69" s="433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</row>
    <row r="70" spans="2:19" s="40" customFormat="1" x14ac:dyDescent="0.25">
      <c r="B70" s="216" t="s">
        <v>108</v>
      </c>
      <c r="C70" s="222">
        <v>200</v>
      </c>
      <c r="D70" s="222">
        <v>200</v>
      </c>
      <c r="E70" s="247"/>
      <c r="F70" s="241"/>
      <c r="G70" s="433"/>
      <c r="H70" s="435"/>
      <c r="I70" s="435"/>
      <c r="J70" s="435"/>
      <c r="K70" s="435"/>
      <c r="L70" s="435"/>
      <c r="M70" s="435"/>
      <c r="N70" s="435"/>
      <c r="O70" s="435"/>
      <c r="P70" s="435"/>
      <c r="Q70" s="435"/>
      <c r="R70" s="435"/>
      <c r="S70" s="435"/>
    </row>
    <row r="71" spans="2:19" s="40" customFormat="1" x14ac:dyDescent="0.25">
      <c r="B71" s="216"/>
      <c r="C71" s="222"/>
      <c r="D71" s="222"/>
      <c r="E71" s="214"/>
      <c r="F71" s="241"/>
      <c r="G71" s="463"/>
      <c r="H71" s="467"/>
      <c r="I71" s="467"/>
      <c r="J71" s="467"/>
      <c r="K71" s="467"/>
      <c r="L71" s="467"/>
      <c r="M71" s="467"/>
      <c r="N71" s="467"/>
      <c r="O71" s="467"/>
      <c r="P71" s="467"/>
      <c r="Q71" s="467"/>
      <c r="R71" s="467"/>
      <c r="S71" s="467"/>
    </row>
    <row r="72" spans="2:19" s="40" customFormat="1" x14ac:dyDescent="0.25">
      <c r="B72" s="462" t="s">
        <v>116</v>
      </c>
      <c r="C72" s="222">
        <v>25</v>
      </c>
      <c r="D72" s="222">
        <v>25</v>
      </c>
      <c r="E72" s="214"/>
      <c r="F72" s="241">
        <v>25</v>
      </c>
      <c r="G72" s="433"/>
      <c r="H72" s="435">
        <v>1.3</v>
      </c>
      <c r="I72" s="435">
        <v>1.4</v>
      </c>
      <c r="J72" s="435">
        <v>9.1</v>
      </c>
      <c r="K72" s="435">
        <v>94</v>
      </c>
      <c r="L72" s="438">
        <v>0</v>
      </c>
      <c r="M72" s="435">
        <v>4.4999999999999998E-2</v>
      </c>
      <c r="N72" s="435">
        <v>0</v>
      </c>
      <c r="O72" s="435">
        <v>0.58499999999999996</v>
      </c>
      <c r="P72" s="435">
        <v>10.15</v>
      </c>
      <c r="Q72" s="435">
        <v>38.36</v>
      </c>
      <c r="R72" s="435">
        <v>14.56</v>
      </c>
      <c r="S72" s="435">
        <v>0.88</v>
      </c>
    </row>
    <row r="73" spans="2:19" s="40" customFormat="1" x14ac:dyDescent="0.25">
      <c r="B73" s="468" t="s">
        <v>33</v>
      </c>
      <c r="C73" s="421">
        <v>33</v>
      </c>
      <c r="D73" s="421">
        <v>33</v>
      </c>
      <c r="E73" s="214"/>
      <c r="F73" s="414">
        <v>33</v>
      </c>
      <c r="G73" s="10"/>
      <c r="H73" s="467">
        <v>2.4</v>
      </c>
      <c r="I73" s="467">
        <v>0.3</v>
      </c>
      <c r="J73" s="467">
        <v>11.4</v>
      </c>
      <c r="K73" s="10">
        <v>71</v>
      </c>
      <c r="L73" s="467">
        <v>0</v>
      </c>
      <c r="M73" s="467">
        <v>4.8000000000000001E-2</v>
      </c>
      <c r="N73" s="467">
        <v>0</v>
      </c>
      <c r="O73" s="467">
        <v>0.39</v>
      </c>
      <c r="P73" s="467">
        <v>6.9</v>
      </c>
      <c r="Q73" s="467">
        <v>26.1</v>
      </c>
      <c r="R73" s="467">
        <v>9.9</v>
      </c>
      <c r="S73" s="467">
        <v>0.59</v>
      </c>
    </row>
    <row r="74" spans="2:19" s="40" customFormat="1" x14ac:dyDescent="0.25">
      <c r="B74" s="462"/>
      <c r="C74" s="222"/>
      <c r="D74" s="222"/>
      <c r="E74" s="223"/>
      <c r="F74" s="280"/>
      <c r="G74" s="433"/>
      <c r="H74" s="435"/>
      <c r="I74" s="435"/>
      <c r="J74" s="435"/>
      <c r="K74" s="432"/>
      <c r="L74" s="432"/>
      <c r="M74" s="432"/>
      <c r="N74" s="432"/>
      <c r="O74" s="432"/>
      <c r="P74" s="432"/>
      <c r="Q74" s="432"/>
      <c r="R74" s="432"/>
      <c r="S74" s="432"/>
    </row>
    <row r="75" spans="2:19" s="40" customFormat="1" x14ac:dyDescent="0.25">
      <c r="B75" s="218"/>
      <c r="C75" s="231"/>
      <c r="D75" s="231"/>
      <c r="E75" s="232"/>
      <c r="F75" s="372"/>
      <c r="G75" s="251"/>
      <c r="H75" s="435"/>
      <c r="I75" s="435"/>
      <c r="J75" s="435"/>
      <c r="K75" s="432"/>
      <c r="L75" s="432"/>
      <c r="M75" s="432"/>
      <c r="N75" s="432"/>
      <c r="O75" s="432"/>
      <c r="P75" s="432"/>
      <c r="Q75" s="432"/>
      <c r="R75" s="432"/>
      <c r="S75" s="432"/>
    </row>
    <row r="76" spans="2:19" s="40" customFormat="1" x14ac:dyDescent="0.25">
      <c r="B76" s="216"/>
      <c r="C76" s="222"/>
      <c r="D76" s="222"/>
      <c r="E76" s="223"/>
      <c r="F76" s="280"/>
      <c r="G76" s="433"/>
      <c r="H76" s="435"/>
      <c r="I76" s="435"/>
      <c r="J76" s="435"/>
      <c r="K76" s="432"/>
      <c r="L76" s="432"/>
      <c r="M76" s="432"/>
      <c r="N76" s="432"/>
      <c r="O76" s="432"/>
      <c r="P76" s="432"/>
      <c r="Q76" s="432"/>
      <c r="R76" s="432"/>
      <c r="S76" s="432"/>
    </row>
    <row r="77" spans="2:19" s="40" customFormat="1" x14ac:dyDescent="0.25">
      <c r="B77" s="224" t="s">
        <v>74</v>
      </c>
      <c r="C77" s="236"/>
      <c r="D77" s="236"/>
      <c r="E77" s="237"/>
      <c r="F77" s="434"/>
      <c r="G77" s="433"/>
      <c r="H77" s="61">
        <f t="shared" ref="H77:S77" si="2">H5+H32</f>
        <v>38.647000000000006</v>
      </c>
      <c r="I77" s="61">
        <f t="shared" si="2"/>
        <v>39.643999999999991</v>
      </c>
      <c r="J77" s="61">
        <f t="shared" si="2"/>
        <v>168.83599999999998</v>
      </c>
      <c r="K77" s="61">
        <f t="shared" si="2"/>
        <v>1300.5</v>
      </c>
      <c r="L77" s="61">
        <f t="shared" si="2"/>
        <v>39.090000000000003</v>
      </c>
      <c r="M77" s="61">
        <f t="shared" si="2"/>
        <v>0.42700000000000005</v>
      </c>
      <c r="N77" s="61">
        <f t="shared" si="2"/>
        <v>7.8E-2</v>
      </c>
      <c r="O77" s="61">
        <f t="shared" si="2"/>
        <v>2.6970000000000001</v>
      </c>
      <c r="P77" s="61">
        <f t="shared" si="2"/>
        <v>156.50900000000001</v>
      </c>
      <c r="Q77" s="61">
        <f t="shared" si="2"/>
        <v>470.07199999999995</v>
      </c>
      <c r="R77" s="61">
        <f t="shared" si="2"/>
        <v>122.967</v>
      </c>
      <c r="S77" s="61">
        <f t="shared" si="2"/>
        <v>7.2129999999999992</v>
      </c>
    </row>
    <row r="78" spans="2:19" s="40" customFormat="1" x14ac:dyDescent="0.25">
      <c r="B78" s="491" t="s">
        <v>294</v>
      </c>
      <c r="C78" s="236"/>
      <c r="D78" s="236"/>
      <c r="E78" s="237"/>
      <c r="F78" s="466"/>
      <c r="G78" s="463"/>
      <c r="H78" s="467">
        <v>466.72</v>
      </c>
      <c r="I78" s="467">
        <v>478.49</v>
      </c>
      <c r="J78" s="467">
        <v>2039.33</v>
      </c>
      <c r="K78" s="461">
        <v>15659.43</v>
      </c>
      <c r="L78" s="461"/>
      <c r="M78" s="461"/>
      <c r="N78" s="461"/>
      <c r="O78" s="461"/>
      <c r="P78" s="461"/>
      <c r="Q78" s="461"/>
      <c r="R78" s="461"/>
      <c r="S78" s="461"/>
    </row>
    <row r="79" spans="2:19" s="40" customFormat="1" x14ac:dyDescent="0.25">
      <c r="B79" s="491" t="s">
        <v>318</v>
      </c>
      <c r="C79" s="236"/>
      <c r="D79" s="236"/>
      <c r="E79" s="237"/>
      <c r="F79" s="466"/>
      <c r="G79" s="463"/>
      <c r="H79" s="467">
        <v>38.89</v>
      </c>
      <c r="I79" s="467">
        <v>39.869999999999997</v>
      </c>
      <c r="J79" s="467">
        <v>169.94</v>
      </c>
      <c r="K79" s="461">
        <v>1304.95</v>
      </c>
      <c r="L79" s="461"/>
      <c r="M79" s="461"/>
      <c r="N79" s="461"/>
      <c r="O79" s="461"/>
      <c r="P79" s="461"/>
      <c r="Q79" s="461"/>
      <c r="R79" s="461"/>
      <c r="S79" s="461"/>
    </row>
    <row r="80" spans="2:19" x14ac:dyDescent="0.25">
      <c r="B80" s="222"/>
      <c r="C80" s="222"/>
      <c r="D80" s="222"/>
      <c r="E80" s="222"/>
      <c r="F80" s="222"/>
      <c r="G80" s="222"/>
      <c r="H80" s="19"/>
      <c r="I80" s="19"/>
      <c r="J80" s="19"/>
      <c r="K80" s="85"/>
      <c r="L80" s="85"/>
      <c r="M80" s="85"/>
      <c r="N80" s="85"/>
      <c r="O80" s="85"/>
      <c r="P80" s="85"/>
      <c r="Q80" s="85"/>
      <c r="R80" s="85"/>
      <c r="S80" s="85"/>
    </row>
    <row r="84" spans="9:10" x14ac:dyDescent="0.25">
      <c r="I84" s="39"/>
      <c r="J84" s="39"/>
    </row>
  </sheetData>
  <mergeCells count="9">
    <mergeCell ref="E32:G32"/>
    <mergeCell ref="B2:S2"/>
    <mergeCell ref="B3:B4"/>
    <mergeCell ref="C3:C4"/>
    <mergeCell ref="D3:D4"/>
    <mergeCell ref="G3:K3"/>
    <mergeCell ref="L3:O3"/>
    <mergeCell ref="P3:S3"/>
    <mergeCell ref="B22:D22"/>
  </mergeCells>
  <pageMargins left="0.70833333333333304" right="0.118055555555556" top="0.35416666666666702" bottom="0.35416666666666702" header="0.51180555555555496" footer="0.51180555555555496"/>
  <pageSetup paperSize="9" scale="75" firstPageNumber="0" fitToHeight="2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76"/>
  <sheetViews>
    <sheetView view="pageBreakPreview" zoomScale="68" zoomScaleNormal="75" zoomScalePageLayoutView="68" workbookViewId="0">
      <selection activeCell="B3" sqref="B3"/>
    </sheetView>
  </sheetViews>
  <sheetFormatPr defaultColWidth="8.7109375" defaultRowHeight="15" x14ac:dyDescent="0.25"/>
  <cols>
    <col min="1" max="1" width="4.140625" customWidth="1"/>
    <col min="2" max="2" width="40.140625" customWidth="1"/>
    <col min="3" max="3" width="9.42578125" customWidth="1"/>
    <col min="4" max="4" width="9.85546875" customWidth="1"/>
    <col min="5" max="5" width="10" style="3" customWidth="1"/>
    <col min="6" max="6" width="10" customWidth="1"/>
    <col min="7" max="7" width="10.42578125" customWidth="1"/>
    <col min="8" max="8" width="9.85546875" customWidth="1"/>
    <col min="9" max="9" width="10.7109375" customWidth="1"/>
    <col min="10" max="10" width="10.7109375" style="1" customWidth="1"/>
    <col min="11" max="11" width="10.7109375" style="2" customWidth="1"/>
    <col min="12" max="12" width="9" customWidth="1"/>
    <col min="13" max="14" width="9.140625" style="3" customWidth="1"/>
    <col min="15" max="15" width="8.140625" style="3" customWidth="1"/>
    <col min="16" max="16" width="8.5703125" style="39" customWidth="1"/>
    <col min="17" max="17" width="7.85546875" style="3" customWidth="1"/>
    <col min="18" max="18" width="8.5703125" style="3" customWidth="1"/>
    <col min="19" max="19" width="9" style="3" customWidth="1"/>
    <col min="20" max="20" width="8.5703125" style="3" customWidth="1"/>
    <col min="21" max="22" width="9.42578125" style="3" customWidth="1"/>
    <col min="23" max="23" width="8.42578125" style="3" customWidth="1"/>
    <col min="24" max="24" width="7.28515625" style="3" customWidth="1"/>
    <col min="25" max="25" width="4.140625" customWidth="1"/>
  </cols>
  <sheetData>
    <row r="2" spans="2:24" s="37" customFormat="1" x14ac:dyDescent="0.25">
      <c r="B2" s="556" t="s">
        <v>193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</row>
    <row r="3" spans="2:24" s="37" customFormat="1" ht="15" customHeight="1" x14ac:dyDescent="0.25">
      <c r="B3" s="564" t="s">
        <v>76</v>
      </c>
      <c r="C3" s="564"/>
      <c r="D3" s="564"/>
      <c r="E3" s="564"/>
      <c r="F3" s="564"/>
      <c r="G3" s="111">
        <f>F4+F5+F6+F7</f>
        <v>20.402730000000002</v>
      </c>
      <c r="H3" s="111">
        <f>(G3*64)/100</f>
        <v>13.057747200000001</v>
      </c>
      <c r="I3" s="111">
        <f>G3+H3</f>
        <v>33.4604772</v>
      </c>
      <c r="J3" s="79">
        <v>39</v>
      </c>
      <c r="K3" s="102" t="s">
        <v>77</v>
      </c>
      <c r="L3" s="155">
        <v>13.3</v>
      </c>
      <c r="M3" s="155">
        <v>17.2</v>
      </c>
      <c r="N3" s="155">
        <v>2.4</v>
      </c>
      <c r="O3" s="150">
        <v>218</v>
      </c>
      <c r="P3" s="155">
        <v>0.2</v>
      </c>
      <c r="Q3" s="155">
        <v>0.06</v>
      </c>
      <c r="R3" s="155">
        <v>0.17</v>
      </c>
      <c r="S3" s="155">
        <v>1.41</v>
      </c>
      <c r="T3" s="155">
        <v>91.78</v>
      </c>
      <c r="U3" s="155">
        <v>1202.3</v>
      </c>
      <c r="V3" s="155">
        <v>5.42</v>
      </c>
      <c r="W3" s="155">
        <v>2.2599999999999998</v>
      </c>
      <c r="X3" s="155">
        <v>2.2599999999999998</v>
      </c>
    </row>
    <row r="4" spans="2:24" s="37" customFormat="1" ht="48" customHeight="1" x14ac:dyDescent="0.25">
      <c r="B4" s="99" t="s">
        <v>78</v>
      </c>
      <c r="C4" s="150">
        <v>115</v>
      </c>
      <c r="D4" s="150">
        <v>115</v>
      </c>
      <c r="E4" s="112">
        <v>130</v>
      </c>
      <c r="F4" s="113">
        <f>(E4/1000)*C4</f>
        <v>14.950000000000001</v>
      </c>
      <c r="G4" s="113"/>
      <c r="H4" s="113"/>
      <c r="I4" s="113"/>
      <c r="J4" s="15"/>
      <c r="K4" s="59"/>
      <c r="L4" s="155"/>
      <c r="M4" s="155"/>
      <c r="N4" s="155"/>
      <c r="O4" s="150"/>
      <c r="P4" s="41"/>
      <c r="Q4" s="41"/>
      <c r="R4" s="41"/>
      <c r="S4" s="41"/>
      <c r="T4" s="41"/>
      <c r="U4" s="41"/>
      <c r="V4" s="41"/>
      <c r="W4" s="41"/>
      <c r="X4" s="41"/>
    </row>
    <row r="5" spans="2:24" s="37" customFormat="1" x14ac:dyDescent="0.25">
      <c r="B5" s="44" t="s">
        <v>26</v>
      </c>
      <c r="C5" s="150">
        <v>45</v>
      </c>
      <c r="D5" s="150">
        <v>45</v>
      </c>
      <c r="E5" s="157">
        <v>56.64</v>
      </c>
      <c r="F5" s="113">
        <f>(E5/1000)*C5</f>
        <v>2.5488</v>
      </c>
      <c r="G5" s="113"/>
      <c r="H5" s="113"/>
      <c r="I5" s="113"/>
      <c r="J5" s="15"/>
      <c r="K5" s="59"/>
      <c r="L5" s="155"/>
      <c r="M5" s="155"/>
      <c r="N5" s="155"/>
      <c r="O5" s="150"/>
      <c r="P5" s="41"/>
      <c r="Q5" s="41"/>
      <c r="R5" s="41"/>
      <c r="S5" s="41"/>
      <c r="T5" s="41"/>
      <c r="U5" s="41"/>
      <c r="V5" s="41"/>
      <c r="W5" s="41"/>
      <c r="X5" s="41"/>
    </row>
    <row r="6" spans="2:24" s="37" customFormat="1" x14ac:dyDescent="0.25">
      <c r="B6" s="44" t="s">
        <v>56</v>
      </c>
      <c r="C6" s="150">
        <v>1</v>
      </c>
      <c r="D6" s="150">
        <v>1</v>
      </c>
      <c r="E6" s="157">
        <v>77.53</v>
      </c>
      <c r="F6" s="113">
        <f>(E6/1000)*C6</f>
        <v>7.7530000000000002E-2</v>
      </c>
      <c r="G6" s="113"/>
      <c r="H6" s="113"/>
      <c r="I6" s="113"/>
      <c r="J6" s="15"/>
      <c r="K6" s="59"/>
      <c r="L6" s="155"/>
      <c r="M6" s="155"/>
      <c r="N6" s="155"/>
      <c r="O6" s="150"/>
      <c r="P6" s="41"/>
      <c r="Q6" s="41"/>
      <c r="R6" s="41"/>
      <c r="S6" s="41"/>
      <c r="T6" s="41"/>
      <c r="U6" s="41"/>
      <c r="V6" s="41"/>
      <c r="W6" s="41"/>
      <c r="X6" s="41"/>
    </row>
    <row r="7" spans="2:24" s="37" customFormat="1" x14ac:dyDescent="0.25">
      <c r="B7" s="44" t="s">
        <v>29</v>
      </c>
      <c r="C7" s="150">
        <v>5</v>
      </c>
      <c r="D7" s="150">
        <v>5</v>
      </c>
      <c r="E7" s="157">
        <v>565.28</v>
      </c>
      <c r="F7" s="113">
        <f>(E7/1000)*C7</f>
        <v>2.8264</v>
      </c>
      <c r="G7" s="113"/>
      <c r="H7" s="113"/>
      <c r="I7" s="113"/>
      <c r="J7" s="15"/>
      <c r="K7" s="59"/>
      <c r="L7" s="155"/>
      <c r="M7" s="155"/>
      <c r="N7" s="155"/>
      <c r="O7" s="150"/>
      <c r="P7" s="41"/>
      <c r="Q7" s="41"/>
      <c r="R7" s="41"/>
      <c r="S7" s="41"/>
      <c r="T7" s="41"/>
      <c r="U7" s="41"/>
      <c r="V7" s="41"/>
      <c r="W7" s="41"/>
      <c r="X7" s="41"/>
    </row>
    <row r="8" spans="2:24" s="37" customFormat="1" x14ac:dyDescent="0.25">
      <c r="B8" s="563" t="s">
        <v>79</v>
      </c>
      <c r="C8" s="563"/>
      <c r="D8" s="563"/>
      <c r="E8" s="114"/>
      <c r="F8" s="53"/>
      <c r="G8" s="111">
        <f>F9+F10+F11</f>
        <v>2.4749999999999996</v>
      </c>
      <c r="H8" s="111">
        <f>(G8*40)/100</f>
        <v>0.98999999999999988</v>
      </c>
      <c r="I8" s="111">
        <f>G8+H8</f>
        <v>3.4649999999999994</v>
      </c>
      <c r="J8" s="79">
        <v>4</v>
      </c>
      <c r="K8" s="80" t="s">
        <v>24</v>
      </c>
      <c r="L8" s="150"/>
      <c r="M8" s="155">
        <v>0.1</v>
      </c>
      <c r="N8" s="155">
        <v>0</v>
      </c>
      <c r="O8" s="155">
        <v>13.9</v>
      </c>
      <c r="P8" s="150">
        <v>56</v>
      </c>
      <c r="Q8" s="155">
        <v>2</v>
      </c>
      <c r="R8" s="155">
        <v>0</v>
      </c>
      <c r="S8" s="155">
        <v>0.02</v>
      </c>
      <c r="T8" s="155">
        <v>0.01</v>
      </c>
      <c r="U8" s="155">
        <v>2.41</v>
      </c>
      <c r="V8" s="155">
        <v>1.6</v>
      </c>
      <c r="W8" s="155">
        <v>0.6</v>
      </c>
      <c r="X8" s="155">
        <v>7.0000000000000007E-2</v>
      </c>
    </row>
    <row r="9" spans="2:24" s="37" customFormat="1" x14ac:dyDescent="0.25">
      <c r="B9" s="44" t="s">
        <v>73</v>
      </c>
      <c r="C9" s="150">
        <v>2</v>
      </c>
      <c r="D9" s="150">
        <v>2</v>
      </c>
      <c r="E9" s="157">
        <v>345</v>
      </c>
      <c r="F9" s="113">
        <f>(E9/1000)*C9</f>
        <v>0.69</v>
      </c>
      <c r="G9" s="150"/>
      <c r="H9" s="150"/>
      <c r="I9" s="150"/>
      <c r="J9" s="83"/>
      <c r="K9" s="84"/>
      <c r="L9" s="59"/>
      <c r="M9" s="155"/>
      <c r="N9" s="155"/>
      <c r="O9" s="155"/>
      <c r="P9" s="150"/>
      <c r="Q9" s="155"/>
      <c r="R9" s="155"/>
      <c r="S9" s="155"/>
      <c r="T9" s="155"/>
      <c r="U9" s="155"/>
      <c r="V9" s="155"/>
      <c r="W9" s="155"/>
      <c r="X9" s="155"/>
    </row>
    <row r="10" spans="2:24" s="37" customFormat="1" x14ac:dyDescent="0.25">
      <c r="B10" s="44" t="s">
        <v>27</v>
      </c>
      <c r="C10" s="150">
        <v>15</v>
      </c>
      <c r="D10" s="150">
        <v>15</v>
      </c>
      <c r="E10" s="157">
        <v>55</v>
      </c>
      <c r="F10" s="113">
        <f>(E10/1000)*C10</f>
        <v>0.82499999999999996</v>
      </c>
      <c r="G10" s="150"/>
      <c r="H10" s="150"/>
      <c r="I10" s="150"/>
      <c r="J10" s="83"/>
      <c r="K10" s="84"/>
      <c r="L10" s="59"/>
      <c r="M10" s="155"/>
      <c r="N10" s="155"/>
      <c r="O10" s="155"/>
      <c r="P10" s="150"/>
      <c r="Q10" s="155"/>
      <c r="R10" s="155"/>
      <c r="S10" s="155"/>
      <c r="T10" s="155"/>
      <c r="U10" s="155"/>
      <c r="V10" s="155"/>
      <c r="W10" s="155"/>
      <c r="X10" s="155"/>
    </row>
    <row r="11" spans="2:24" s="37" customFormat="1" x14ac:dyDescent="0.25">
      <c r="B11" s="44" t="s">
        <v>80</v>
      </c>
      <c r="C11" s="150">
        <v>6</v>
      </c>
      <c r="D11" s="150">
        <v>5</v>
      </c>
      <c r="E11" s="157">
        <v>160</v>
      </c>
      <c r="F11" s="113">
        <f>(E11/1000)*C11</f>
        <v>0.96</v>
      </c>
      <c r="G11" s="150"/>
      <c r="H11" s="150"/>
      <c r="I11" s="150"/>
      <c r="J11" s="83"/>
      <c r="K11" s="84"/>
      <c r="L11" s="59"/>
      <c r="M11" s="155"/>
      <c r="N11" s="155"/>
      <c r="O11" s="155"/>
      <c r="P11" s="150"/>
      <c r="Q11" s="155"/>
      <c r="R11" s="155"/>
      <c r="S11" s="155"/>
      <c r="T11" s="155"/>
      <c r="U11" s="155"/>
      <c r="V11" s="155"/>
      <c r="W11" s="155"/>
      <c r="X11" s="155"/>
    </row>
    <row r="12" spans="2:24" s="37" customFormat="1" x14ac:dyDescent="0.25">
      <c r="B12" s="563" t="s">
        <v>81</v>
      </c>
      <c r="C12" s="563"/>
      <c r="D12" s="563"/>
      <c r="E12" s="114"/>
      <c r="F12" s="53"/>
      <c r="G12" s="111">
        <f>F13+F14</f>
        <v>3.7398499999999997</v>
      </c>
      <c r="H12" s="111">
        <f>(G12*40)/100</f>
        <v>1.49594</v>
      </c>
      <c r="I12" s="111">
        <f>G12+H12</f>
        <v>5.2357899999999997</v>
      </c>
      <c r="J12" s="79">
        <v>5</v>
      </c>
      <c r="K12" s="42" t="s">
        <v>82</v>
      </c>
      <c r="L12" s="43"/>
      <c r="M12" s="155">
        <v>1.6</v>
      </c>
      <c r="N12" s="155">
        <v>3.5</v>
      </c>
      <c r="O12" s="155">
        <v>9.9</v>
      </c>
      <c r="P12" s="150">
        <v>78</v>
      </c>
      <c r="Q12" s="150">
        <v>0</v>
      </c>
      <c r="R12" s="150">
        <v>0.02</v>
      </c>
      <c r="S12" s="150">
        <v>0.02</v>
      </c>
      <c r="T12" s="150">
        <v>0.31</v>
      </c>
      <c r="U12" s="150">
        <v>6.4</v>
      </c>
      <c r="V12" s="150">
        <v>18.5</v>
      </c>
      <c r="W12" s="150">
        <v>6.5</v>
      </c>
      <c r="X12" s="150">
        <v>0.2</v>
      </c>
    </row>
    <row r="13" spans="2:24" s="37" customFormat="1" x14ac:dyDescent="0.25">
      <c r="B13" s="44" t="s">
        <v>62</v>
      </c>
      <c r="C13" s="150">
        <v>30</v>
      </c>
      <c r="D13" s="150">
        <v>30</v>
      </c>
      <c r="E13" s="157">
        <v>30.45</v>
      </c>
      <c r="F13" s="113">
        <f>(E13/1000)*C13</f>
        <v>0.91349999999999998</v>
      </c>
      <c r="G13" s="111"/>
      <c r="H13" s="111"/>
      <c r="I13" s="111"/>
      <c r="J13" s="79"/>
      <c r="K13" s="80"/>
      <c r="L13" s="150"/>
      <c r="M13" s="155"/>
      <c r="N13" s="155"/>
      <c r="O13" s="155"/>
      <c r="P13" s="150"/>
      <c r="Q13" s="150"/>
      <c r="R13" s="150"/>
      <c r="S13" s="150"/>
      <c r="T13" s="150"/>
      <c r="U13" s="150"/>
      <c r="V13" s="150"/>
      <c r="W13" s="150"/>
      <c r="X13" s="150"/>
    </row>
    <row r="14" spans="2:24" s="37" customFormat="1" x14ac:dyDescent="0.25">
      <c r="B14" s="44" t="s">
        <v>83</v>
      </c>
      <c r="C14" s="150">
        <v>5</v>
      </c>
      <c r="D14" s="150">
        <v>5</v>
      </c>
      <c r="E14" s="157">
        <v>565.27</v>
      </c>
      <c r="F14" s="113">
        <f>(E14/1000)*C14</f>
        <v>2.8263499999999997</v>
      </c>
      <c r="G14" s="111"/>
      <c r="H14" s="111"/>
      <c r="I14" s="111"/>
      <c r="J14" s="79"/>
      <c r="K14" s="80"/>
      <c r="L14" s="150"/>
      <c r="M14" s="155"/>
      <c r="N14" s="155"/>
      <c r="O14" s="155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2:24" s="37" customFormat="1" x14ac:dyDescent="0.25">
      <c r="B15" s="28" t="s">
        <v>84</v>
      </c>
      <c r="C15" s="150" t="s">
        <v>36</v>
      </c>
      <c r="D15" s="150" t="s">
        <v>36</v>
      </c>
      <c r="E15" s="114">
        <v>115</v>
      </c>
      <c r="F15" s="113">
        <v>14.5</v>
      </c>
      <c r="G15" s="111">
        <v>14.5</v>
      </c>
      <c r="H15" s="111">
        <v>3.62</v>
      </c>
      <c r="I15" s="111">
        <v>18.12</v>
      </c>
      <c r="J15" s="79">
        <v>15</v>
      </c>
      <c r="K15" s="80">
        <v>75</v>
      </c>
      <c r="L15" s="150"/>
      <c r="M15" s="155">
        <v>2.4</v>
      </c>
      <c r="N15" s="155">
        <v>0.5</v>
      </c>
      <c r="O15" s="155">
        <v>11.4</v>
      </c>
      <c r="P15" s="150">
        <v>59</v>
      </c>
      <c r="Q15" s="157">
        <v>0</v>
      </c>
      <c r="R15" s="155">
        <v>0.03</v>
      </c>
      <c r="S15" s="155">
        <v>0</v>
      </c>
      <c r="T15" s="155">
        <v>0.39</v>
      </c>
      <c r="U15" s="155">
        <v>6.77</v>
      </c>
      <c r="V15" s="155">
        <v>25.58</v>
      </c>
      <c r="W15" s="155">
        <v>9.7100000000000009</v>
      </c>
      <c r="X15" s="155">
        <v>0.59</v>
      </c>
    </row>
    <row r="16" spans="2:24" s="37" customFormat="1" x14ac:dyDescent="0.25">
      <c r="B16" s="44"/>
      <c r="C16" s="59"/>
      <c r="D16" s="59"/>
      <c r="E16" s="115"/>
      <c r="F16" s="113"/>
      <c r="G16" s="59"/>
      <c r="H16" s="116" t="s">
        <v>194</v>
      </c>
      <c r="I16" s="117">
        <v>60.29</v>
      </c>
      <c r="J16" s="117">
        <v>60</v>
      </c>
      <c r="K16" s="92"/>
      <c r="L16" s="150"/>
      <c r="M16" s="155"/>
      <c r="N16" s="155"/>
      <c r="O16" s="155"/>
      <c r="P16" s="150"/>
      <c r="Q16" s="150"/>
      <c r="R16" s="150"/>
      <c r="S16" s="150"/>
      <c r="T16" s="150"/>
      <c r="U16" s="150"/>
      <c r="V16" s="150"/>
      <c r="W16" s="150"/>
      <c r="X16" s="150"/>
    </row>
    <row r="17" spans="2:24" s="37" customFormat="1" x14ac:dyDescent="0.25">
      <c r="B17" s="154"/>
      <c r="C17" s="59"/>
      <c r="D17" s="59"/>
      <c r="E17" s="115"/>
      <c r="F17" s="113"/>
      <c r="G17" s="111"/>
      <c r="H17" s="111"/>
      <c r="I17" s="111"/>
      <c r="J17" s="79"/>
      <c r="K17" s="80"/>
      <c r="L17" s="150"/>
      <c r="M17" s="155"/>
      <c r="N17" s="155"/>
      <c r="O17" s="155"/>
      <c r="P17" s="150"/>
      <c r="Q17" s="150"/>
      <c r="R17" s="150"/>
      <c r="S17" s="150"/>
      <c r="T17" s="150"/>
      <c r="U17" s="150"/>
      <c r="V17" s="150"/>
      <c r="W17" s="150"/>
      <c r="X17" s="150"/>
    </row>
    <row r="18" spans="2:24" s="37" customFormat="1" x14ac:dyDescent="0.25">
      <c r="B18" s="87" t="s">
        <v>37</v>
      </c>
      <c r="C18" s="12"/>
      <c r="D18" s="12"/>
      <c r="E18" s="118"/>
      <c r="F18" s="113"/>
      <c r="G18" s="12"/>
      <c r="H18" s="12"/>
      <c r="I18" s="12"/>
      <c r="J18" s="13"/>
      <c r="K18" s="14"/>
      <c r="L18" s="74"/>
      <c r="M18" s="155">
        <f t="shared" ref="M18:X18" si="0">M20+M34+M44+M57+M53</f>
        <v>16.66</v>
      </c>
      <c r="N18" s="155">
        <f t="shared" si="0"/>
        <v>14.219999999999999</v>
      </c>
      <c r="O18" s="155">
        <f t="shared" si="0"/>
        <v>67.210000000000008</v>
      </c>
      <c r="P18" s="155">
        <f t="shared" si="0"/>
        <v>464.11</v>
      </c>
      <c r="Q18" s="155">
        <f t="shared" si="0"/>
        <v>3.9400000000000004</v>
      </c>
      <c r="R18" s="155">
        <f t="shared" si="0"/>
        <v>0.18200000000000002</v>
      </c>
      <c r="S18" s="155">
        <f t="shared" si="0"/>
        <v>2.8000000000000001E-2</v>
      </c>
      <c r="T18" s="155">
        <f t="shared" si="0"/>
        <v>1.7719999999999998</v>
      </c>
      <c r="U18" s="155">
        <f t="shared" si="0"/>
        <v>73.67</v>
      </c>
      <c r="V18" s="155">
        <f t="shared" si="0"/>
        <v>252.38</v>
      </c>
      <c r="W18" s="155">
        <f t="shared" si="0"/>
        <v>54.64</v>
      </c>
      <c r="X18" s="155">
        <f t="shared" si="0"/>
        <v>3.19</v>
      </c>
    </row>
    <row r="19" spans="2:24" s="37" customFormat="1" x14ac:dyDescent="0.25">
      <c r="B19" s="119"/>
      <c r="C19" s="48"/>
      <c r="D19" s="48"/>
      <c r="E19" s="120"/>
      <c r="F19" s="48"/>
      <c r="G19" s="48"/>
      <c r="H19" s="48"/>
      <c r="I19" s="48"/>
      <c r="J19" s="45"/>
      <c r="K19" s="46"/>
      <c r="L19" s="48"/>
      <c r="M19" s="47"/>
      <c r="N19" s="47"/>
      <c r="O19" s="47"/>
      <c r="P19" s="48"/>
      <c r="Q19" s="48"/>
      <c r="R19" s="48"/>
      <c r="S19" s="48"/>
      <c r="T19" s="48"/>
      <c r="U19" s="48"/>
      <c r="V19" s="48"/>
      <c r="W19" s="48"/>
      <c r="X19" s="49"/>
    </row>
    <row r="20" spans="2:24" s="37" customFormat="1" x14ac:dyDescent="0.25">
      <c r="B20" s="28" t="s">
        <v>86</v>
      </c>
      <c r="C20" s="50"/>
      <c r="D20" s="51"/>
      <c r="E20" s="114"/>
      <c r="F20" s="53"/>
      <c r="G20" s="111">
        <f>F21+F22+F23+F24+F25+F26+F27+F28+F29+F30+F31+F32+F33</f>
        <v>7.2396499999999993</v>
      </c>
      <c r="H20" s="111">
        <f>(G20*40)/100</f>
        <v>2.8958599999999994</v>
      </c>
      <c r="I20" s="111">
        <f>G20+H20</f>
        <v>10.135509999999998</v>
      </c>
      <c r="J20" s="79">
        <v>11</v>
      </c>
      <c r="K20" s="80" t="s">
        <v>87</v>
      </c>
      <c r="L20" s="150"/>
      <c r="M20" s="155">
        <v>3.84</v>
      </c>
      <c r="N20" s="155">
        <v>3.68</v>
      </c>
      <c r="O20" s="155">
        <v>11.84</v>
      </c>
      <c r="P20" s="150">
        <v>96</v>
      </c>
      <c r="Q20" s="155">
        <v>2</v>
      </c>
      <c r="R20" s="155">
        <v>5.6000000000000001E-2</v>
      </c>
      <c r="S20" s="155">
        <v>1.6E-2</v>
      </c>
      <c r="T20" s="155">
        <v>0.24</v>
      </c>
      <c r="U20" s="155">
        <v>15.65</v>
      </c>
      <c r="V20" s="155">
        <v>63.44</v>
      </c>
      <c r="W20" s="155">
        <v>3.04</v>
      </c>
      <c r="X20" s="155">
        <v>0.64</v>
      </c>
    </row>
    <row r="21" spans="2:24" s="37" customFormat="1" x14ac:dyDescent="0.25">
      <c r="B21" s="121" t="s">
        <v>88</v>
      </c>
      <c r="C21" s="150">
        <v>15</v>
      </c>
      <c r="D21" s="150">
        <v>13</v>
      </c>
      <c r="E21" s="157"/>
      <c r="F21" s="113">
        <f t="shared" ref="F21:F33" si="1">(E21/1000)*C21</f>
        <v>0</v>
      </c>
      <c r="G21" s="150"/>
      <c r="H21" s="150"/>
      <c r="I21" s="150"/>
      <c r="J21" s="83"/>
      <c r="K21" s="84"/>
      <c r="L21" s="59"/>
      <c r="M21" s="155"/>
      <c r="N21" s="155"/>
      <c r="O21" s="155"/>
      <c r="P21" s="150"/>
      <c r="Q21" s="155"/>
      <c r="R21" s="155"/>
      <c r="S21" s="155"/>
      <c r="T21" s="155"/>
      <c r="U21" s="155"/>
      <c r="V21" s="155"/>
      <c r="W21" s="155"/>
      <c r="X21" s="155"/>
    </row>
    <row r="22" spans="2:24" s="37" customFormat="1" x14ac:dyDescent="0.25">
      <c r="B22" s="121" t="s">
        <v>89</v>
      </c>
      <c r="C22" s="150">
        <v>15</v>
      </c>
      <c r="D22" s="150">
        <v>13</v>
      </c>
      <c r="E22" s="157">
        <v>127.27</v>
      </c>
      <c r="F22" s="113">
        <f t="shared" si="1"/>
        <v>1.9090499999999999</v>
      </c>
      <c r="G22" s="150"/>
      <c r="H22" s="150"/>
      <c r="I22" s="150"/>
      <c r="J22" s="83"/>
      <c r="K22" s="84"/>
      <c r="L22" s="59"/>
      <c r="M22" s="155"/>
      <c r="N22" s="155"/>
      <c r="O22" s="155"/>
      <c r="P22" s="150"/>
      <c r="Q22" s="155"/>
      <c r="R22" s="155"/>
      <c r="S22" s="155"/>
      <c r="T22" s="155"/>
      <c r="U22" s="155"/>
      <c r="V22" s="155"/>
      <c r="W22" s="155"/>
      <c r="X22" s="155"/>
    </row>
    <row r="23" spans="2:24" s="37" customFormat="1" x14ac:dyDescent="0.25">
      <c r="B23" s="29" t="s">
        <v>40</v>
      </c>
      <c r="C23" s="150">
        <v>80</v>
      </c>
      <c r="D23" s="150">
        <v>60</v>
      </c>
      <c r="E23" s="157">
        <v>32</v>
      </c>
      <c r="F23" s="113">
        <f t="shared" si="1"/>
        <v>2.56</v>
      </c>
      <c r="G23" s="150"/>
      <c r="H23" s="150"/>
      <c r="I23" s="150"/>
      <c r="J23" s="83"/>
      <c r="K23" s="84"/>
      <c r="L23" s="59"/>
      <c r="M23" s="155"/>
      <c r="N23" s="155"/>
      <c r="O23" s="155"/>
      <c r="P23" s="150"/>
      <c r="Q23" s="155"/>
      <c r="R23" s="155"/>
      <c r="S23" s="155"/>
      <c r="T23" s="155"/>
      <c r="U23" s="155"/>
      <c r="V23" s="155"/>
      <c r="W23" s="155"/>
      <c r="X23" s="155"/>
    </row>
    <row r="24" spans="2:24" s="37" customFormat="1" x14ac:dyDescent="0.25">
      <c r="B24" s="29" t="s">
        <v>90</v>
      </c>
      <c r="C24" s="150">
        <v>86</v>
      </c>
      <c r="D24" s="150">
        <v>60</v>
      </c>
      <c r="E24" s="157"/>
      <c r="F24" s="113">
        <f t="shared" si="1"/>
        <v>0</v>
      </c>
      <c r="G24" s="150"/>
      <c r="H24" s="150"/>
      <c r="I24" s="150"/>
      <c r="J24" s="83"/>
      <c r="K24" s="84"/>
      <c r="L24" s="59"/>
      <c r="M24" s="52"/>
      <c r="N24" s="52"/>
      <c r="O24" s="52"/>
      <c r="P24" s="59"/>
      <c r="Q24" s="59"/>
      <c r="R24" s="59"/>
      <c r="S24" s="59"/>
      <c r="T24" s="59"/>
      <c r="U24" s="59"/>
      <c r="V24" s="59"/>
      <c r="W24" s="59"/>
      <c r="X24" s="59"/>
    </row>
    <row r="25" spans="2:24" s="37" customFormat="1" ht="14.25" customHeight="1" x14ac:dyDescent="0.25">
      <c r="B25" s="44" t="s">
        <v>42</v>
      </c>
      <c r="C25" s="150">
        <v>93</v>
      </c>
      <c r="D25" s="150">
        <v>60</v>
      </c>
      <c r="E25" s="157"/>
      <c r="F25" s="113">
        <f t="shared" si="1"/>
        <v>0</v>
      </c>
      <c r="G25" s="150"/>
      <c r="H25" s="150"/>
      <c r="I25" s="150"/>
      <c r="J25" s="83"/>
      <c r="K25" s="84"/>
      <c r="L25" s="59"/>
      <c r="M25" s="52"/>
      <c r="N25" s="52"/>
      <c r="O25" s="52"/>
      <c r="P25" s="59"/>
      <c r="Q25" s="59"/>
      <c r="R25" s="59"/>
      <c r="S25" s="59"/>
      <c r="T25" s="59"/>
      <c r="U25" s="59"/>
      <c r="V25" s="59"/>
      <c r="W25" s="59"/>
      <c r="X25" s="59"/>
    </row>
    <row r="26" spans="2:24" s="37" customFormat="1" x14ac:dyDescent="0.25">
      <c r="B26" s="44" t="s">
        <v>91</v>
      </c>
      <c r="C26" s="150">
        <v>100</v>
      </c>
      <c r="D26" s="150">
        <v>60</v>
      </c>
      <c r="E26" s="114"/>
      <c r="F26" s="122">
        <f t="shared" si="1"/>
        <v>0</v>
      </c>
      <c r="G26" s="53"/>
      <c r="H26" s="53"/>
      <c r="I26" s="53"/>
      <c r="J26" s="17"/>
      <c r="K26" s="18"/>
      <c r="L26" s="59"/>
      <c r="M26" s="52"/>
      <c r="N26" s="52"/>
      <c r="O26" s="52"/>
      <c r="P26" s="59"/>
      <c r="Q26" s="59"/>
      <c r="R26" s="59"/>
      <c r="S26" s="59"/>
      <c r="T26" s="59"/>
      <c r="U26" s="59"/>
      <c r="V26" s="59"/>
      <c r="W26" s="59"/>
      <c r="X26" s="59"/>
    </row>
    <row r="27" spans="2:24" s="37" customFormat="1" ht="30" x14ac:dyDescent="0.25">
      <c r="B27" s="29" t="s">
        <v>92</v>
      </c>
      <c r="C27" s="150">
        <v>4</v>
      </c>
      <c r="D27" s="150">
        <v>4</v>
      </c>
      <c r="E27" s="114">
        <v>20.03</v>
      </c>
      <c r="F27" s="122">
        <f t="shared" si="1"/>
        <v>8.0120000000000011E-2</v>
      </c>
      <c r="G27" s="53"/>
      <c r="H27" s="53"/>
      <c r="I27" s="53"/>
      <c r="J27" s="17"/>
      <c r="K27" s="18"/>
      <c r="L27" s="59"/>
      <c r="M27" s="52"/>
      <c r="N27" s="52"/>
      <c r="O27" s="52"/>
      <c r="P27" s="59"/>
      <c r="Q27" s="59"/>
      <c r="R27" s="59"/>
      <c r="S27" s="59"/>
      <c r="T27" s="59"/>
      <c r="U27" s="59"/>
      <c r="V27" s="59"/>
      <c r="W27" s="59"/>
      <c r="X27" s="59"/>
    </row>
    <row r="28" spans="2:24" s="37" customFormat="1" x14ac:dyDescent="0.25">
      <c r="B28" s="44" t="s">
        <v>93</v>
      </c>
      <c r="C28" s="150">
        <v>10</v>
      </c>
      <c r="D28" s="150">
        <v>8</v>
      </c>
      <c r="E28" s="114"/>
      <c r="F28" s="122">
        <f t="shared" si="1"/>
        <v>0</v>
      </c>
      <c r="G28" s="53"/>
      <c r="H28" s="53"/>
      <c r="I28" s="53"/>
      <c r="J28" s="17"/>
      <c r="K28" s="18"/>
      <c r="L28" s="59"/>
      <c r="M28" s="52"/>
      <c r="N28" s="52"/>
      <c r="O28" s="52"/>
      <c r="P28" s="59"/>
      <c r="Q28" s="59"/>
      <c r="R28" s="59"/>
      <c r="S28" s="59"/>
      <c r="T28" s="59"/>
      <c r="U28" s="59"/>
      <c r="V28" s="59"/>
      <c r="W28" s="59"/>
      <c r="X28" s="59"/>
    </row>
    <row r="29" spans="2:24" s="37" customFormat="1" x14ac:dyDescent="0.25">
      <c r="B29" s="44" t="s">
        <v>45</v>
      </c>
      <c r="C29" s="150">
        <v>10.4</v>
      </c>
      <c r="D29" s="150">
        <v>8</v>
      </c>
      <c r="E29" s="114">
        <v>28</v>
      </c>
      <c r="F29" s="122">
        <f t="shared" si="1"/>
        <v>0.29120000000000001</v>
      </c>
      <c r="G29" s="53"/>
      <c r="H29" s="53"/>
      <c r="I29" s="53"/>
      <c r="J29" s="17"/>
      <c r="K29" s="18"/>
      <c r="L29" s="59"/>
      <c r="M29" s="52"/>
      <c r="N29" s="52"/>
      <c r="O29" s="52"/>
      <c r="P29" s="59"/>
      <c r="Q29" s="59"/>
      <c r="R29" s="59"/>
      <c r="S29" s="59"/>
      <c r="T29" s="59"/>
      <c r="U29" s="59"/>
      <c r="V29" s="59"/>
      <c r="W29" s="59"/>
      <c r="X29" s="59"/>
    </row>
    <row r="30" spans="2:24" s="37" customFormat="1" x14ac:dyDescent="0.25">
      <c r="B30" s="44" t="s">
        <v>46</v>
      </c>
      <c r="C30" s="150">
        <v>5</v>
      </c>
      <c r="D30" s="150">
        <v>4</v>
      </c>
      <c r="E30" s="114">
        <v>28</v>
      </c>
      <c r="F30" s="122">
        <f t="shared" si="1"/>
        <v>0.14000000000000001</v>
      </c>
      <c r="G30" s="53"/>
      <c r="H30" s="53"/>
      <c r="I30" s="53"/>
      <c r="J30" s="17"/>
      <c r="K30" s="18"/>
      <c r="L30" s="59"/>
      <c r="M30" s="52"/>
      <c r="N30" s="52"/>
      <c r="O30" s="52"/>
      <c r="P30" s="59"/>
      <c r="Q30" s="59"/>
      <c r="R30" s="59"/>
      <c r="S30" s="59"/>
      <c r="T30" s="59"/>
      <c r="U30" s="59"/>
      <c r="V30" s="59"/>
      <c r="W30" s="59"/>
      <c r="X30" s="59"/>
    </row>
    <row r="31" spans="2:24" s="37" customFormat="1" x14ac:dyDescent="0.25">
      <c r="B31" s="44" t="s">
        <v>94</v>
      </c>
      <c r="C31" s="150">
        <v>14</v>
      </c>
      <c r="D31" s="150">
        <v>12</v>
      </c>
      <c r="E31" s="114">
        <v>87.97</v>
      </c>
      <c r="F31" s="122">
        <f t="shared" si="1"/>
        <v>1.2315799999999999</v>
      </c>
      <c r="G31" s="53"/>
      <c r="H31" s="53"/>
      <c r="I31" s="53"/>
      <c r="J31" s="17"/>
      <c r="K31" s="18"/>
      <c r="L31" s="59"/>
      <c r="M31" s="52"/>
      <c r="N31" s="52"/>
      <c r="O31" s="52"/>
      <c r="P31" s="59"/>
      <c r="Q31" s="59"/>
      <c r="R31" s="59"/>
      <c r="S31" s="59"/>
      <c r="T31" s="59"/>
      <c r="U31" s="59"/>
      <c r="V31" s="59"/>
      <c r="W31" s="59"/>
      <c r="X31" s="59"/>
    </row>
    <row r="32" spans="2:24" s="37" customFormat="1" x14ac:dyDescent="0.25">
      <c r="B32" s="44" t="s">
        <v>56</v>
      </c>
      <c r="C32" s="150">
        <v>2</v>
      </c>
      <c r="D32" s="150">
        <v>2</v>
      </c>
      <c r="E32" s="114">
        <v>77.53</v>
      </c>
      <c r="F32" s="122">
        <f t="shared" si="1"/>
        <v>0.15506</v>
      </c>
      <c r="G32" s="53"/>
      <c r="H32" s="53"/>
      <c r="I32" s="53"/>
      <c r="J32" s="17"/>
      <c r="K32" s="18"/>
      <c r="L32" s="59"/>
      <c r="M32" s="52"/>
      <c r="N32" s="52"/>
      <c r="O32" s="52"/>
      <c r="P32" s="59"/>
      <c r="Q32" s="59"/>
      <c r="R32" s="59"/>
      <c r="S32" s="59"/>
      <c r="T32" s="59"/>
      <c r="U32" s="59"/>
      <c r="V32" s="59"/>
      <c r="W32" s="59"/>
      <c r="X32" s="59"/>
    </row>
    <row r="33" spans="2:24" s="37" customFormat="1" x14ac:dyDescent="0.25">
      <c r="B33" s="44" t="s">
        <v>95</v>
      </c>
      <c r="C33" s="150">
        <v>4</v>
      </c>
      <c r="D33" s="53">
        <v>4</v>
      </c>
      <c r="E33" s="114">
        <v>218.16</v>
      </c>
      <c r="F33" s="122">
        <f t="shared" si="1"/>
        <v>0.87263999999999997</v>
      </c>
      <c r="G33" s="53"/>
      <c r="H33" s="53"/>
      <c r="I33" s="53"/>
      <c r="J33" s="17"/>
      <c r="K33" s="18"/>
      <c r="L33" s="59"/>
      <c r="M33" s="52"/>
      <c r="N33" s="52"/>
      <c r="O33" s="52"/>
      <c r="P33" s="59"/>
      <c r="Q33" s="59"/>
      <c r="R33" s="59"/>
      <c r="S33" s="59"/>
      <c r="T33" s="59"/>
      <c r="U33" s="59"/>
      <c r="V33" s="59"/>
      <c r="W33" s="59"/>
      <c r="X33" s="59"/>
    </row>
    <row r="34" spans="2:24" s="37" customFormat="1" x14ac:dyDescent="0.25">
      <c r="B34" s="28" t="s">
        <v>96</v>
      </c>
      <c r="C34" s="58"/>
      <c r="D34" s="58"/>
      <c r="E34" s="61"/>
      <c r="F34" s="113"/>
      <c r="G34" s="111">
        <f>F35+F36+F37+F38+F39+F40+F41+F42+F43</f>
        <v>18.567150000000002</v>
      </c>
      <c r="H34" s="111">
        <f>(G34*40)/100</f>
        <v>7.4268600000000005</v>
      </c>
      <c r="I34" s="111">
        <f>H34+G34</f>
        <v>25.994010000000003</v>
      </c>
      <c r="J34" s="79">
        <v>26</v>
      </c>
      <c r="K34" s="80">
        <v>80</v>
      </c>
      <c r="L34" s="150"/>
      <c r="M34" s="155">
        <v>6.5</v>
      </c>
      <c r="N34" s="155">
        <v>7</v>
      </c>
      <c r="O34" s="155">
        <v>1.9</v>
      </c>
      <c r="P34" s="150">
        <v>96.5</v>
      </c>
      <c r="Q34" s="155">
        <v>0.2</v>
      </c>
      <c r="R34" s="155">
        <v>1.4999999999999999E-2</v>
      </c>
      <c r="S34" s="155">
        <v>0</v>
      </c>
      <c r="T34" s="155">
        <v>0.81499999999999995</v>
      </c>
      <c r="U34" s="155">
        <v>5.44</v>
      </c>
      <c r="V34" s="155">
        <v>67.569999999999993</v>
      </c>
      <c r="W34" s="155">
        <v>9.33</v>
      </c>
      <c r="X34" s="155">
        <v>0.75</v>
      </c>
    </row>
    <row r="35" spans="2:24" s="37" customFormat="1" x14ac:dyDescent="0.25">
      <c r="B35" s="109" t="s">
        <v>97</v>
      </c>
      <c r="C35" s="150">
        <v>120</v>
      </c>
      <c r="D35" s="158">
        <v>100</v>
      </c>
      <c r="E35" s="152">
        <v>144.58000000000001</v>
      </c>
      <c r="F35" s="113">
        <f t="shared" ref="F35:F43" si="2">(E35/1000)*C35</f>
        <v>17.349600000000002</v>
      </c>
      <c r="G35" s="111"/>
      <c r="H35" s="111"/>
      <c r="I35" s="111"/>
      <c r="J35" s="79"/>
      <c r="K35" s="80"/>
      <c r="L35" s="150"/>
      <c r="M35" s="155"/>
      <c r="N35" s="155"/>
      <c r="O35" s="155"/>
      <c r="P35" s="150"/>
      <c r="Q35" s="155"/>
      <c r="R35" s="155"/>
      <c r="S35" s="155"/>
      <c r="T35" s="155"/>
      <c r="U35" s="155"/>
      <c r="V35" s="155"/>
      <c r="W35" s="155"/>
      <c r="X35" s="155"/>
    </row>
    <row r="36" spans="2:24" s="37" customFormat="1" x14ac:dyDescent="0.25">
      <c r="B36" s="123" t="s">
        <v>98</v>
      </c>
      <c r="C36" s="150">
        <v>39.5</v>
      </c>
      <c r="D36" s="158">
        <v>39.5</v>
      </c>
      <c r="E36" s="124"/>
      <c r="F36" s="113">
        <f t="shared" si="2"/>
        <v>0</v>
      </c>
      <c r="G36" s="111"/>
      <c r="H36" s="111"/>
      <c r="I36" s="111"/>
      <c r="J36" s="79"/>
      <c r="K36" s="80"/>
      <c r="L36" s="150"/>
      <c r="M36" s="155"/>
      <c r="N36" s="155"/>
      <c r="O36" s="155"/>
      <c r="P36" s="150"/>
      <c r="Q36" s="155"/>
      <c r="R36" s="155"/>
      <c r="S36" s="155"/>
      <c r="T36" s="155"/>
      <c r="U36" s="155"/>
      <c r="V36" s="155"/>
      <c r="W36" s="155"/>
      <c r="X36" s="155"/>
    </row>
    <row r="37" spans="2:24" s="37" customFormat="1" x14ac:dyDescent="0.25">
      <c r="B37" s="121" t="s">
        <v>99</v>
      </c>
      <c r="C37" s="150">
        <v>53.5</v>
      </c>
      <c r="D37" s="150">
        <v>39.5</v>
      </c>
      <c r="E37" s="61"/>
      <c r="F37" s="113">
        <f t="shared" si="2"/>
        <v>0</v>
      </c>
      <c r="G37" s="111"/>
      <c r="H37" s="111"/>
      <c r="I37" s="111"/>
      <c r="J37" s="79"/>
      <c r="K37" s="80"/>
      <c r="L37" s="150"/>
      <c r="M37" s="155"/>
      <c r="N37" s="155"/>
      <c r="O37" s="155"/>
      <c r="P37" s="150"/>
      <c r="Q37" s="155"/>
      <c r="R37" s="155"/>
      <c r="S37" s="155"/>
      <c r="T37" s="155"/>
      <c r="U37" s="155"/>
      <c r="V37" s="155"/>
      <c r="W37" s="155"/>
      <c r="X37" s="155"/>
    </row>
    <row r="38" spans="2:24" s="37" customFormat="1" x14ac:dyDescent="0.25">
      <c r="B38" s="31" t="s">
        <v>56</v>
      </c>
      <c r="C38" s="150">
        <v>5</v>
      </c>
      <c r="D38" s="150">
        <v>5</v>
      </c>
      <c r="E38" s="61">
        <v>77.53</v>
      </c>
      <c r="F38" s="113">
        <f t="shared" si="2"/>
        <v>0.38764999999999999</v>
      </c>
      <c r="G38" s="111"/>
      <c r="H38" s="111"/>
      <c r="I38" s="111"/>
      <c r="J38" s="79"/>
      <c r="K38" s="80"/>
      <c r="L38" s="150"/>
      <c r="M38" s="155"/>
      <c r="N38" s="155"/>
      <c r="O38" s="155"/>
      <c r="P38" s="150"/>
      <c r="Q38" s="155"/>
      <c r="R38" s="155"/>
      <c r="S38" s="155"/>
      <c r="T38" s="155"/>
      <c r="U38" s="155"/>
      <c r="V38" s="155"/>
      <c r="W38" s="155"/>
      <c r="X38" s="155"/>
    </row>
    <row r="39" spans="2:24" s="37" customFormat="1" x14ac:dyDescent="0.25">
      <c r="B39" s="30" t="s">
        <v>46</v>
      </c>
      <c r="C39" s="150">
        <v>6.5</v>
      </c>
      <c r="D39" s="150">
        <v>5</v>
      </c>
      <c r="E39" s="61">
        <v>32</v>
      </c>
      <c r="F39" s="113">
        <f t="shared" si="2"/>
        <v>0.20800000000000002</v>
      </c>
      <c r="G39" s="111"/>
      <c r="H39" s="111"/>
      <c r="I39" s="111"/>
      <c r="J39" s="79"/>
      <c r="K39" s="80"/>
      <c r="L39" s="150"/>
      <c r="M39" s="155"/>
      <c r="N39" s="155"/>
      <c r="O39" s="155"/>
      <c r="P39" s="150"/>
      <c r="Q39" s="155"/>
      <c r="R39" s="155"/>
      <c r="S39" s="155"/>
      <c r="T39" s="155"/>
      <c r="U39" s="155"/>
      <c r="V39" s="155"/>
      <c r="W39" s="155"/>
      <c r="X39" s="155"/>
    </row>
    <row r="40" spans="2:24" s="37" customFormat="1" ht="45" x14ac:dyDescent="0.25">
      <c r="B40" s="31" t="s">
        <v>100</v>
      </c>
      <c r="C40" s="150">
        <v>2</v>
      </c>
      <c r="D40" s="150">
        <v>2</v>
      </c>
      <c r="E40" s="61">
        <v>96.11</v>
      </c>
      <c r="F40" s="113">
        <f t="shared" si="2"/>
        <v>0.19222</v>
      </c>
      <c r="G40" s="111"/>
      <c r="H40" s="111"/>
      <c r="I40" s="111"/>
      <c r="J40" s="79"/>
      <c r="K40" s="80"/>
      <c r="L40" s="150"/>
      <c r="M40" s="155"/>
      <c r="N40" s="155"/>
      <c r="O40" s="155"/>
      <c r="P40" s="150"/>
      <c r="Q40" s="155"/>
      <c r="R40" s="155"/>
      <c r="S40" s="155"/>
      <c r="T40" s="155"/>
      <c r="U40" s="155"/>
      <c r="V40" s="155"/>
      <c r="W40" s="155"/>
      <c r="X40" s="155"/>
    </row>
    <row r="41" spans="2:24" s="37" customFormat="1" x14ac:dyDescent="0.25">
      <c r="B41" s="31" t="s">
        <v>93</v>
      </c>
      <c r="C41" s="150">
        <v>5</v>
      </c>
      <c r="D41" s="150">
        <v>3</v>
      </c>
      <c r="E41" s="61">
        <v>32</v>
      </c>
      <c r="F41" s="113">
        <f t="shared" si="2"/>
        <v>0.16</v>
      </c>
      <c r="G41" s="111"/>
      <c r="H41" s="111"/>
      <c r="I41" s="111"/>
      <c r="J41" s="79"/>
      <c r="K41" s="80"/>
      <c r="L41" s="150"/>
      <c r="M41" s="155"/>
      <c r="N41" s="155"/>
      <c r="O41" s="155"/>
      <c r="P41" s="150"/>
      <c r="Q41" s="155"/>
      <c r="R41" s="155"/>
      <c r="S41" s="155"/>
      <c r="T41" s="155"/>
      <c r="U41" s="155"/>
      <c r="V41" s="155"/>
      <c r="W41" s="155"/>
      <c r="X41" s="155"/>
    </row>
    <row r="42" spans="2:24" s="37" customFormat="1" x14ac:dyDescent="0.25">
      <c r="B42" s="31" t="s">
        <v>95</v>
      </c>
      <c r="C42" s="150">
        <v>1</v>
      </c>
      <c r="D42" s="150">
        <v>1</v>
      </c>
      <c r="E42" s="61">
        <v>218.16</v>
      </c>
      <c r="F42" s="113">
        <f t="shared" si="2"/>
        <v>0.21815999999999999</v>
      </c>
      <c r="G42" s="111"/>
      <c r="H42" s="111"/>
      <c r="I42" s="111"/>
      <c r="J42" s="79"/>
      <c r="K42" s="80"/>
      <c r="L42" s="150"/>
      <c r="M42" s="155"/>
      <c r="N42" s="155"/>
      <c r="O42" s="155"/>
      <c r="P42" s="150"/>
      <c r="Q42" s="155"/>
      <c r="R42" s="155"/>
      <c r="S42" s="155"/>
      <c r="T42" s="155"/>
      <c r="U42" s="155"/>
      <c r="V42" s="155"/>
      <c r="W42" s="155"/>
      <c r="X42" s="155"/>
    </row>
    <row r="43" spans="2:24" s="37" customFormat="1" x14ac:dyDescent="0.25">
      <c r="B43" s="31" t="s">
        <v>101</v>
      </c>
      <c r="C43" s="150">
        <v>2</v>
      </c>
      <c r="D43" s="150">
        <v>2</v>
      </c>
      <c r="E43" s="61">
        <v>25.76</v>
      </c>
      <c r="F43" s="113">
        <f t="shared" si="2"/>
        <v>5.1520000000000003E-2</v>
      </c>
      <c r="G43" s="111"/>
      <c r="H43" s="111"/>
      <c r="I43" s="111"/>
      <c r="J43" s="79"/>
      <c r="K43" s="80"/>
      <c r="L43" s="150"/>
      <c r="M43" s="155"/>
      <c r="N43" s="155"/>
      <c r="O43" s="155"/>
      <c r="P43" s="150"/>
      <c r="Q43" s="155"/>
      <c r="R43" s="155"/>
      <c r="S43" s="155"/>
      <c r="T43" s="155"/>
      <c r="U43" s="155"/>
      <c r="V43" s="155"/>
      <c r="W43" s="155"/>
      <c r="X43" s="155"/>
    </row>
    <row r="44" spans="2:24" s="37" customFormat="1" x14ac:dyDescent="0.25">
      <c r="B44" s="28" t="s">
        <v>102</v>
      </c>
      <c r="C44" s="58"/>
      <c r="D44" s="58"/>
      <c r="E44" s="114"/>
      <c r="F44" s="113"/>
      <c r="G44" s="111">
        <v>11.38</v>
      </c>
      <c r="H44" s="111">
        <f>(G44*40)/100</f>
        <v>4.5520000000000005</v>
      </c>
      <c r="I44" s="111">
        <f>H44+G44</f>
        <v>15.932000000000002</v>
      </c>
      <c r="J44" s="79">
        <v>16</v>
      </c>
      <c r="K44" s="80">
        <v>120</v>
      </c>
      <c r="L44" s="150"/>
      <c r="M44" s="155">
        <v>2.34</v>
      </c>
      <c r="N44" s="155">
        <v>2.76</v>
      </c>
      <c r="O44" s="155">
        <v>14.4</v>
      </c>
      <c r="P44" s="155">
        <v>91.8</v>
      </c>
      <c r="Q44" s="155">
        <v>1.74</v>
      </c>
      <c r="R44" s="155">
        <v>3.5999999999999997E-2</v>
      </c>
      <c r="S44" s="155">
        <v>1.2E-2</v>
      </c>
      <c r="T44" s="155">
        <v>0.13200000000000001</v>
      </c>
      <c r="U44" s="155">
        <v>28.74</v>
      </c>
      <c r="V44" s="155">
        <v>61.44</v>
      </c>
      <c r="W44" s="155">
        <v>20.7</v>
      </c>
      <c r="X44" s="155">
        <v>0.42</v>
      </c>
    </row>
    <row r="45" spans="2:24" s="37" customFormat="1" x14ac:dyDescent="0.25">
      <c r="B45" s="29" t="s">
        <v>40</v>
      </c>
      <c r="C45" s="44">
        <v>136</v>
      </c>
      <c r="D45" s="29">
        <v>103</v>
      </c>
      <c r="E45" s="125"/>
      <c r="F45" s="113">
        <f t="shared" ref="F45:F52" si="3">(E45/1000)*C45</f>
        <v>0</v>
      </c>
      <c r="G45" s="111"/>
      <c r="H45" s="111"/>
      <c r="I45" s="111"/>
      <c r="J45" s="79"/>
      <c r="K45" s="80"/>
      <c r="L45" s="150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2:24" s="37" customFormat="1" x14ac:dyDescent="0.25">
      <c r="B46" s="31" t="s">
        <v>103</v>
      </c>
      <c r="C46" s="44">
        <v>147</v>
      </c>
      <c r="D46" s="29">
        <v>103</v>
      </c>
      <c r="E46" s="126"/>
      <c r="F46" s="113">
        <f t="shared" si="3"/>
        <v>0</v>
      </c>
      <c r="G46" s="111"/>
      <c r="H46" s="111"/>
      <c r="I46" s="111"/>
      <c r="J46" s="79"/>
      <c r="K46" s="80"/>
      <c r="L46" s="150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2:24" s="37" customFormat="1" x14ac:dyDescent="0.25">
      <c r="B47" s="30" t="s">
        <v>104</v>
      </c>
      <c r="C47" s="58">
        <v>158</v>
      </c>
      <c r="D47" s="58">
        <v>103</v>
      </c>
      <c r="E47" s="114"/>
      <c r="F47" s="113">
        <f t="shared" si="3"/>
        <v>0</v>
      </c>
      <c r="G47" s="111"/>
      <c r="H47" s="111"/>
      <c r="I47" s="111"/>
      <c r="J47" s="79"/>
      <c r="K47" s="80"/>
      <c r="L47" s="150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2:24" s="37" customFormat="1" x14ac:dyDescent="0.25">
      <c r="B48" s="31" t="s">
        <v>91</v>
      </c>
      <c r="C48" s="58">
        <v>172</v>
      </c>
      <c r="D48" s="58">
        <v>103</v>
      </c>
      <c r="E48" s="114">
        <v>37</v>
      </c>
      <c r="F48" s="113">
        <f t="shared" si="3"/>
        <v>6.3639999999999999</v>
      </c>
      <c r="G48" s="111"/>
      <c r="H48" s="111"/>
      <c r="I48" s="111"/>
      <c r="J48" s="79"/>
      <c r="K48" s="80"/>
      <c r="L48" s="150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2:24" s="37" customFormat="1" x14ac:dyDescent="0.25">
      <c r="B49" s="31" t="s">
        <v>51</v>
      </c>
      <c r="C49" s="58">
        <v>2</v>
      </c>
      <c r="D49" s="58">
        <v>2</v>
      </c>
      <c r="E49" s="114">
        <v>9.02</v>
      </c>
      <c r="F49" s="113">
        <f t="shared" si="3"/>
        <v>1.804E-2</v>
      </c>
      <c r="G49" s="111"/>
      <c r="H49" s="111"/>
      <c r="I49" s="111"/>
      <c r="J49" s="79"/>
      <c r="K49" s="80"/>
      <c r="L49" s="150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</row>
    <row r="50" spans="2:24" s="37" customFormat="1" x14ac:dyDescent="0.25">
      <c r="B50" s="30" t="s">
        <v>26</v>
      </c>
      <c r="C50" s="58">
        <v>17</v>
      </c>
      <c r="D50" s="58">
        <v>17</v>
      </c>
      <c r="E50" s="114">
        <v>56.54</v>
      </c>
      <c r="F50" s="113">
        <f t="shared" si="3"/>
        <v>0.96118000000000003</v>
      </c>
      <c r="G50" s="111"/>
      <c r="H50" s="111"/>
      <c r="I50" s="111"/>
      <c r="J50" s="79"/>
      <c r="K50" s="80"/>
      <c r="L50" s="150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</row>
    <row r="51" spans="2:24" s="37" customFormat="1" x14ac:dyDescent="0.25">
      <c r="B51" s="30" t="s">
        <v>29</v>
      </c>
      <c r="C51" s="58">
        <v>3</v>
      </c>
      <c r="D51" s="58">
        <v>3</v>
      </c>
      <c r="E51" s="114">
        <v>565.28</v>
      </c>
      <c r="F51" s="113">
        <f t="shared" si="3"/>
        <v>1.69584</v>
      </c>
      <c r="G51" s="111"/>
      <c r="H51" s="111"/>
      <c r="I51" s="111"/>
      <c r="J51" s="79"/>
      <c r="K51" s="80"/>
      <c r="L51" s="150"/>
      <c r="M51" s="155"/>
      <c r="N51" s="155"/>
      <c r="O51" s="155"/>
      <c r="P51" s="150"/>
      <c r="Q51" s="150"/>
      <c r="R51" s="150"/>
      <c r="S51" s="158"/>
      <c r="T51" s="158"/>
      <c r="U51" s="150"/>
      <c r="V51" s="150"/>
      <c r="W51" s="150"/>
      <c r="X51" s="150"/>
    </row>
    <row r="52" spans="2:24" s="37" customFormat="1" x14ac:dyDescent="0.25">
      <c r="B52" s="30" t="s">
        <v>105</v>
      </c>
      <c r="C52" s="58">
        <v>26</v>
      </c>
      <c r="D52" s="58">
        <v>25</v>
      </c>
      <c r="E52" s="114">
        <v>90</v>
      </c>
      <c r="F52" s="113">
        <f t="shared" si="3"/>
        <v>2.34</v>
      </c>
      <c r="G52" s="111"/>
      <c r="H52" s="111"/>
      <c r="I52" s="111"/>
      <c r="J52" s="79"/>
      <c r="K52" s="80"/>
      <c r="L52" s="150"/>
      <c r="M52" s="155"/>
      <c r="N52" s="155"/>
      <c r="O52" s="155"/>
      <c r="P52" s="150"/>
      <c r="Q52" s="150"/>
      <c r="R52" s="150"/>
      <c r="S52" s="158"/>
      <c r="T52" s="158"/>
      <c r="U52" s="150"/>
      <c r="V52" s="150"/>
      <c r="W52" s="150"/>
      <c r="X52" s="150"/>
    </row>
    <row r="53" spans="2:24" s="37" customFormat="1" x14ac:dyDescent="0.25">
      <c r="B53" s="54" t="s">
        <v>106</v>
      </c>
      <c r="C53" s="59"/>
      <c r="D53" s="59"/>
      <c r="E53" s="59"/>
      <c r="F53" s="113"/>
      <c r="G53" s="111"/>
      <c r="H53" s="111"/>
      <c r="I53" s="111"/>
      <c r="J53" s="79"/>
      <c r="K53" s="55"/>
      <c r="L53" s="150"/>
      <c r="M53" s="155">
        <v>0.38</v>
      </c>
      <c r="N53" s="155">
        <v>0.08</v>
      </c>
      <c r="O53" s="155">
        <v>21.97</v>
      </c>
      <c r="P53" s="155">
        <v>90.81</v>
      </c>
      <c r="Q53" s="155">
        <v>0</v>
      </c>
      <c r="R53" s="155">
        <v>0.03</v>
      </c>
      <c r="S53" s="155">
        <v>0</v>
      </c>
      <c r="T53" s="155">
        <v>0</v>
      </c>
      <c r="U53" s="155">
        <v>13.69</v>
      </c>
      <c r="V53" s="155">
        <v>21.57</v>
      </c>
      <c r="W53" s="155">
        <v>7.01</v>
      </c>
      <c r="X53" s="155">
        <v>0.5</v>
      </c>
    </row>
    <row r="54" spans="2:24" s="37" customFormat="1" x14ac:dyDescent="0.25">
      <c r="B54" s="44" t="s">
        <v>107</v>
      </c>
      <c r="C54" s="59">
        <v>16.7</v>
      </c>
      <c r="D54" s="59">
        <v>16.7</v>
      </c>
      <c r="E54" s="59">
        <v>175</v>
      </c>
      <c r="F54" s="113">
        <f>(E54/1000)*C54</f>
        <v>2.9224999999999999</v>
      </c>
      <c r="G54" s="111">
        <f>F54+F55</f>
        <v>3.40551</v>
      </c>
      <c r="H54" s="111">
        <f>(G54*40)/100</f>
        <v>1.3622040000000002</v>
      </c>
      <c r="I54" s="111">
        <f>G54+H54</f>
        <v>4.7677139999999998</v>
      </c>
      <c r="J54" s="79">
        <v>5</v>
      </c>
      <c r="K54" s="80">
        <v>200</v>
      </c>
      <c r="L54" s="150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</row>
    <row r="55" spans="2:24" s="37" customFormat="1" x14ac:dyDescent="0.25">
      <c r="B55" s="44" t="s">
        <v>27</v>
      </c>
      <c r="C55" s="59">
        <v>11</v>
      </c>
      <c r="D55" s="59">
        <v>11</v>
      </c>
      <c r="E55" s="59">
        <v>43.91</v>
      </c>
      <c r="F55" s="113">
        <f>(E55/1000)*C55</f>
        <v>0.48300999999999999</v>
      </c>
      <c r="G55" s="111"/>
      <c r="H55" s="111"/>
      <c r="I55" s="111"/>
      <c r="J55" s="79"/>
      <c r="K55" s="55"/>
      <c r="L55" s="150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</row>
    <row r="56" spans="2:24" s="37" customFormat="1" x14ac:dyDescent="0.25">
      <c r="B56" s="44" t="s">
        <v>108</v>
      </c>
      <c r="C56" s="59">
        <v>200</v>
      </c>
      <c r="D56" s="59">
        <v>200</v>
      </c>
      <c r="E56" s="59"/>
      <c r="F56" s="113"/>
      <c r="G56" s="111"/>
      <c r="H56" s="111"/>
      <c r="I56" s="111"/>
      <c r="J56" s="79"/>
      <c r="K56" s="55"/>
      <c r="L56" s="150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</row>
    <row r="57" spans="2:24" s="37" customFormat="1" x14ac:dyDescent="0.25">
      <c r="B57" s="153" t="s">
        <v>62</v>
      </c>
      <c r="C57" s="59">
        <v>60</v>
      </c>
      <c r="D57" s="59">
        <v>60</v>
      </c>
      <c r="E57" s="115">
        <v>30.45</v>
      </c>
      <c r="F57" s="113">
        <f>(E57/1000)*C57</f>
        <v>1.827</v>
      </c>
      <c r="G57" s="111">
        <f>F57</f>
        <v>1.827</v>
      </c>
      <c r="H57" s="111">
        <f>(G57*40)/100</f>
        <v>0.73080000000000001</v>
      </c>
      <c r="I57" s="111">
        <f>G57+H57</f>
        <v>2.5577999999999999</v>
      </c>
      <c r="J57" s="79">
        <v>2</v>
      </c>
      <c r="K57" s="80">
        <v>60</v>
      </c>
      <c r="L57" s="150"/>
      <c r="M57" s="155">
        <v>3.6</v>
      </c>
      <c r="N57" s="155">
        <v>0.7</v>
      </c>
      <c r="O57" s="155">
        <v>17.100000000000001</v>
      </c>
      <c r="P57" s="155">
        <v>89</v>
      </c>
      <c r="Q57" s="157">
        <v>0</v>
      </c>
      <c r="R57" s="155">
        <v>4.4999999999999998E-2</v>
      </c>
      <c r="S57" s="155">
        <v>0</v>
      </c>
      <c r="T57" s="155">
        <v>0.58499999999999996</v>
      </c>
      <c r="U57" s="155">
        <v>10.15</v>
      </c>
      <c r="V57" s="155">
        <v>38.36</v>
      </c>
      <c r="W57" s="155">
        <v>14.56</v>
      </c>
      <c r="X57" s="155">
        <v>0.88</v>
      </c>
    </row>
    <row r="58" spans="2:24" s="37" customFormat="1" x14ac:dyDescent="0.25">
      <c r="B58" s="44"/>
      <c r="C58" s="59"/>
      <c r="D58" s="59"/>
      <c r="E58" s="115"/>
      <c r="F58" s="59"/>
      <c r="G58" s="59"/>
      <c r="H58" s="116" t="s">
        <v>194</v>
      </c>
      <c r="I58" s="117">
        <v>59.39</v>
      </c>
      <c r="J58" s="91">
        <v>60</v>
      </c>
      <c r="K58" s="92"/>
      <c r="L58" s="150"/>
      <c r="M58" s="155"/>
      <c r="N58" s="155"/>
      <c r="O58" s="155"/>
      <c r="P58" s="150"/>
      <c r="Q58" s="150"/>
      <c r="R58" s="150"/>
      <c r="S58" s="150"/>
      <c r="T58" s="150"/>
      <c r="U58" s="150"/>
      <c r="V58" s="150"/>
      <c r="W58" s="150"/>
      <c r="X58" s="150"/>
    </row>
    <row r="59" spans="2:24" s="37" customFormat="1" x14ac:dyDescent="0.25">
      <c r="B59" s="30"/>
      <c r="C59" s="71"/>
      <c r="D59" s="71"/>
      <c r="E59" s="127"/>
      <c r="F59" s="71"/>
      <c r="G59" s="71"/>
      <c r="H59" s="128"/>
      <c r="I59" s="129"/>
      <c r="J59" s="56"/>
      <c r="K59" s="57"/>
      <c r="L59" s="53"/>
      <c r="M59" s="155"/>
      <c r="N59" s="155"/>
      <c r="O59" s="155"/>
      <c r="P59" s="150"/>
      <c r="Q59" s="150"/>
      <c r="R59" s="150"/>
      <c r="S59" s="150"/>
      <c r="T59" s="150"/>
      <c r="U59" s="150"/>
      <c r="V59" s="150"/>
      <c r="W59" s="150"/>
      <c r="X59" s="150"/>
    </row>
    <row r="60" spans="2:24" s="37" customFormat="1" x14ac:dyDescent="0.25">
      <c r="B60" s="87" t="s">
        <v>63</v>
      </c>
      <c r="C60" s="12"/>
      <c r="D60" s="12"/>
      <c r="E60" s="118"/>
      <c r="F60" s="12"/>
      <c r="G60" s="12"/>
      <c r="H60" s="111"/>
      <c r="I60" s="12"/>
      <c r="J60" s="13"/>
      <c r="K60" s="14"/>
      <c r="L60" s="74"/>
      <c r="M60" s="155">
        <f t="shared" ref="M60:X60" si="4">M61+M71</f>
        <v>3.3000000000000003</v>
      </c>
      <c r="N60" s="155">
        <f t="shared" si="4"/>
        <v>4.5</v>
      </c>
      <c r="O60" s="155">
        <f t="shared" si="4"/>
        <v>65.099999999999994</v>
      </c>
      <c r="P60" s="155">
        <f t="shared" si="4"/>
        <v>314</v>
      </c>
      <c r="Q60" s="155">
        <f t="shared" si="4"/>
        <v>13.2</v>
      </c>
      <c r="R60" s="155">
        <f t="shared" si="4"/>
        <v>0.14000000000000001</v>
      </c>
      <c r="S60" s="155">
        <f t="shared" si="4"/>
        <v>0.04</v>
      </c>
      <c r="T60" s="155">
        <f t="shared" si="4"/>
        <v>0.2</v>
      </c>
      <c r="U60" s="155">
        <f t="shared" si="4"/>
        <v>28.7</v>
      </c>
      <c r="V60" s="155">
        <f t="shared" si="4"/>
        <v>58.2</v>
      </c>
      <c r="W60" s="155">
        <f t="shared" si="4"/>
        <v>0</v>
      </c>
      <c r="X60" s="155">
        <f t="shared" si="4"/>
        <v>0</v>
      </c>
    </row>
    <row r="61" spans="2:24" ht="15" customHeight="1" x14ac:dyDescent="0.25">
      <c r="B61" s="590" t="s">
        <v>109</v>
      </c>
      <c r="C61" s="590"/>
      <c r="D61" s="590"/>
      <c r="E61" s="590"/>
      <c r="F61" s="113"/>
      <c r="G61" s="111">
        <f>F62+F63+F64+F65+F66+F67+F68+F69+F70</f>
        <v>7.3465879999999988</v>
      </c>
      <c r="H61" s="111">
        <f>(G61*40)/100</f>
        <v>2.9386351999999993</v>
      </c>
      <c r="I61" s="111">
        <f>G61+H61</f>
        <v>10.285223199999997</v>
      </c>
      <c r="J61" s="79">
        <v>11</v>
      </c>
      <c r="K61" s="82">
        <v>75</v>
      </c>
      <c r="L61" s="150"/>
      <c r="M61" s="155">
        <v>2.7</v>
      </c>
      <c r="N61" s="155">
        <v>4.5</v>
      </c>
      <c r="O61" s="155">
        <v>35.1</v>
      </c>
      <c r="P61" s="150">
        <v>192</v>
      </c>
      <c r="Q61" s="155">
        <v>1.2</v>
      </c>
      <c r="R61" s="155">
        <v>0.1</v>
      </c>
      <c r="S61" s="155">
        <v>0.04</v>
      </c>
      <c r="T61" s="155">
        <v>0</v>
      </c>
      <c r="U61" s="155">
        <v>18.7</v>
      </c>
      <c r="V61" s="155">
        <v>44.5</v>
      </c>
      <c r="W61" s="155">
        <v>0</v>
      </c>
      <c r="X61" s="155">
        <v>0</v>
      </c>
    </row>
    <row r="62" spans="2:24" x14ac:dyDescent="0.25">
      <c r="B62" s="29" t="s">
        <v>66</v>
      </c>
      <c r="C62" s="44">
        <v>48</v>
      </c>
      <c r="D62" s="29">
        <v>48</v>
      </c>
      <c r="E62" s="125">
        <v>26</v>
      </c>
      <c r="F62" s="113">
        <f t="shared" ref="F62:F68" si="5">(E62/1000)*C62</f>
        <v>1.248</v>
      </c>
      <c r="G62" s="111"/>
      <c r="H62" s="111"/>
      <c r="I62" s="111"/>
      <c r="J62" s="79"/>
      <c r="K62" s="80"/>
      <c r="L62" s="150"/>
      <c r="M62" s="155"/>
      <c r="N62" s="155"/>
      <c r="O62" s="155"/>
      <c r="P62" s="150"/>
      <c r="Q62" s="150"/>
      <c r="R62" s="150"/>
      <c r="S62" s="150"/>
      <c r="T62" s="150"/>
      <c r="U62" s="150"/>
      <c r="V62" s="150"/>
      <c r="W62" s="150"/>
      <c r="X62" s="150"/>
    </row>
    <row r="63" spans="2:24" x14ac:dyDescent="0.25">
      <c r="B63" s="31" t="s">
        <v>27</v>
      </c>
      <c r="C63" s="44">
        <v>8</v>
      </c>
      <c r="D63" s="29">
        <v>8</v>
      </c>
      <c r="E63" s="126">
        <v>55</v>
      </c>
      <c r="F63" s="113">
        <f t="shared" si="5"/>
        <v>0.44</v>
      </c>
      <c r="G63" s="111"/>
      <c r="H63" s="111"/>
      <c r="I63" s="111"/>
      <c r="J63" s="79"/>
      <c r="K63" s="80"/>
      <c r="L63" s="150"/>
      <c r="M63" s="155"/>
      <c r="N63" s="155"/>
      <c r="O63" s="155"/>
      <c r="P63" s="150"/>
      <c r="Q63" s="150"/>
      <c r="R63" s="150"/>
      <c r="S63" s="150"/>
      <c r="T63" s="150"/>
      <c r="U63" s="150"/>
      <c r="V63" s="150"/>
      <c r="W63" s="150"/>
      <c r="X63" s="150"/>
    </row>
    <row r="64" spans="2:24" x14ac:dyDescent="0.25">
      <c r="B64" s="29" t="s">
        <v>107</v>
      </c>
      <c r="C64" s="44">
        <v>25</v>
      </c>
      <c r="D64" s="29">
        <v>25</v>
      </c>
      <c r="E64" s="125">
        <v>175</v>
      </c>
      <c r="F64" s="113">
        <f t="shared" si="5"/>
        <v>4.375</v>
      </c>
      <c r="G64" s="111"/>
      <c r="H64" s="111"/>
      <c r="I64" s="111"/>
      <c r="J64" s="79"/>
      <c r="K64" s="80"/>
      <c r="L64" s="150"/>
      <c r="M64" s="155"/>
      <c r="N64" s="155"/>
      <c r="O64" s="155"/>
      <c r="P64" s="150"/>
      <c r="Q64" s="150"/>
      <c r="R64" s="150"/>
      <c r="S64" s="150"/>
      <c r="T64" s="150"/>
      <c r="U64" s="150"/>
      <c r="V64" s="150"/>
      <c r="W64" s="150"/>
      <c r="X64" s="150"/>
    </row>
    <row r="65" spans="2:24" x14ac:dyDescent="0.25">
      <c r="B65" s="31" t="s">
        <v>110</v>
      </c>
      <c r="C65" s="58">
        <v>9</v>
      </c>
      <c r="D65" s="58">
        <v>9</v>
      </c>
      <c r="E65" s="114">
        <v>85</v>
      </c>
      <c r="F65" s="113">
        <f t="shared" si="5"/>
        <v>0.76500000000000001</v>
      </c>
      <c r="G65" s="111"/>
      <c r="H65" s="111"/>
      <c r="I65" s="111"/>
      <c r="J65" s="79"/>
      <c r="K65" s="80"/>
      <c r="L65" s="150"/>
      <c r="M65" s="155"/>
      <c r="N65" s="155"/>
      <c r="O65" s="155"/>
      <c r="P65" s="150"/>
      <c r="Q65" s="150"/>
      <c r="R65" s="150"/>
      <c r="S65" s="150"/>
      <c r="T65" s="150"/>
      <c r="U65" s="150"/>
      <c r="V65" s="150"/>
      <c r="W65" s="150"/>
      <c r="X65" s="150"/>
    </row>
    <row r="66" spans="2:24" x14ac:dyDescent="0.25">
      <c r="B66" s="30" t="s">
        <v>111</v>
      </c>
      <c r="C66" s="58">
        <v>2</v>
      </c>
      <c r="D66" s="58">
        <v>2</v>
      </c>
      <c r="E66" s="114">
        <v>130</v>
      </c>
      <c r="F66" s="113">
        <f t="shared" si="5"/>
        <v>0.26</v>
      </c>
      <c r="G66" s="111"/>
      <c r="H66" s="111"/>
      <c r="I66" s="111"/>
      <c r="J66" s="79"/>
      <c r="K66" s="80"/>
      <c r="L66" s="150"/>
      <c r="M66" s="155"/>
      <c r="N66" s="155"/>
      <c r="O66" s="155"/>
      <c r="P66" s="150"/>
      <c r="Q66" s="150"/>
      <c r="R66" s="150"/>
      <c r="S66" s="150"/>
      <c r="T66" s="150"/>
      <c r="U66" s="150"/>
      <c r="V66" s="150"/>
      <c r="W66" s="150"/>
      <c r="X66" s="150"/>
    </row>
    <row r="67" spans="2:24" x14ac:dyDescent="0.25">
      <c r="B67" s="31" t="s">
        <v>69</v>
      </c>
      <c r="C67" s="58">
        <v>0.4</v>
      </c>
      <c r="D67" s="58">
        <v>0.4</v>
      </c>
      <c r="E67" s="114">
        <v>9.02</v>
      </c>
      <c r="F67" s="113">
        <f t="shared" si="5"/>
        <v>3.6080000000000001E-3</v>
      </c>
      <c r="G67" s="111"/>
      <c r="H67" s="111"/>
      <c r="I67" s="111"/>
      <c r="J67" s="79"/>
      <c r="K67" s="80"/>
      <c r="L67" s="150"/>
      <c r="M67" s="155"/>
      <c r="N67" s="155"/>
      <c r="O67" s="155"/>
      <c r="P67" s="150"/>
      <c r="Q67" s="150"/>
      <c r="R67" s="150"/>
      <c r="S67" s="150"/>
      <c r="T67" s="150"/>
      <c r="U67" s="150"/>
      <c r="V67" s="150"/>
      <c r="W67" s="150"/>
      <c r="X67" s="150"/>
    </row>
    <row r="68" spans="2:24" x14ac:dyDescent="0.25">
      <c r="B68" s="30" t="s">
        <v>70</v>
      </c>
      <c r="C68" s="58">
        <v>2.2000000000000002</v>
      </c>
      <c r="D68" s="58">
        <v>2.2000000000000002</v>
      </c>
      <c r="E68" s="114">
        <v>115.9</v>
      </c>
      <c r="F68" s="113">
        <f t="shared" si="5"/>
        <v>0.25498000000000004</v>
      </c>
      <c r="G68" s="111"/>
      <c r="H68" s="111"/>
      <c r="I68" s="111"/>
      <c r="J68" s="79"/>
      <c r="K68" s="80"/>
      <c r="L68" s="150"/>
      <c r="M68" s="155"/>
      <c r="N68" s="155"/>
      <c r="O68" s="155"/>
      <c r="P68" s="150"/>
      <c r="Q68" s="150"/>
      <c r="R68" s="150"/>
      <c r="S68" s="150"/>
      <c r="T68" s="150"/>
      <c r="U68" s="150"/>
      <c r="V68" s="150"/>
      <c r="W68" s="150"/>
      <c r="X68" s="150"/>
    </row>
    <row r="69" spans="2:24" x14ac:dyDescent="0.25">
      <c r="B69" s="29"/>
      <c r="C69" s="44"/>
      <c r="D69" s="29"/>
      <c r="E69" s="125"/>
      <c r="F69" s="113"/>
      <c r="G69" s="111"/>
      <c r="H69" s="111"/>
      <c r="I69" s="111"/>
      <c r="J69" s="79"/>
      <c r="K69" s="80"/>
      <c r="L69" s="150"/>
      <c r="M69" s="155"/>
      <c r="N69" s="155"/>
      <c r="O69" s="155"/>
      <c r="P69" s="150"/>
      <c r="Q69" s="150"/>
      <c r="R69" s="150"/>
      <c r="S69" s="150"/>
      <c r="T69" s="150"/>
      <c r="U69" s="150"/>
      <c r="V69" s="150"/>
      <c r="W69" s="150"/>
      <c r="X69" s="150"/>
    </row>
    <row r="70" spans="2:24" x14ac:dyDescent="0.25">
      <c r="B70" s="31"/>
      <c r="C70" s="58"/>
      <c r="D70" s="58"/>
      <c r="E70" s="114"/>
      <c r="F70" s="113"/>
      <c r="G70" s="111"/>
      <c r="H70" s="111"/>
      <c r="I70" s="111"/>
      <c r="J70" s="79"/>
      <c r="K70" s="80"/>
      <c r="L70" s="150"/>
      <c r="M70" s="155"/>
      <c r="N70" s="155"/>
      <c r="O70" s="155"/>
      <c r="P70" s="150"/>
      <c r="Q70" s="150"/>
      <c r="R70" s="150"/>
      <c r="S70" s="150"/>
      <c r="T70" s="150"/>
      <c r="U70" s="150"/>
      <c r="V70" s="150"/>
      <c r="W70" s="150"/>
      <c r="X70" s="150"/>
    </row>
    <row r="71" spans="2:24" x14ac:dyDescent="0.25">
      <c r="B71" s="153" t="s">
        <v>195</v>
      </c>
      <c r="C71" s="59">
        <v>200</v>
      </c>
      <c r="D71" s="59">
        <v>200</v>
      </c>
      <c r="E71" s="151">
        <v>50</v>
      </c>
      <c r="F71" s="113">
        <f>(E71/1000)*C71</f>
        <v>10</v>
      </c>
      <c r="G71" s="111">
        <f>F71</f>
        <v>10</v>
      </c>
      <c r="H71" s="111">
        <f>(G71*40)/100</f>
        <v>4</v>
      </c>
      <c r="I71" s="111">
        <f>G71+H71</f>
        <v>14</v>
      </c>
      <c r="J71" s="81">
        <v>9</v>
      </c>
      <c r="K71" s="82">
        <v>200</v>
      </c>
      <c r="L71" s="150"/>
      <c r="M71" s="155">
        <v>0.6</v>
      </c>
      <c r="N71" s="155">
        <v>0</v>
      </c>
      <c r="O71" s="155">
        <v>30</v>
      </c>
      <c r="P71" s="150">
        <v>122</v>
      </c>
      <c r="Q71" s="155">
        <v>12</v>
      </c>
      <c r="R71" s="155">
        <v>0.04</v>
      </c>
      <c r="S71" s="155">
        <v>0</v>
      </c>
      <c r="T71" s="155">
        <v>0.2</v>
      </c>
      <c r="U71" s="155">
        <v>10</v>
      </c>
      <c r="V71" s="155">
        <v>13.7</v>
      </c>
      <c r="W71" s="155">
        <v>0</v>
      </c>
      <c r="X71" s="155">
        <v>0</v>
      </c>
    </row>
    <row r="72" spans="2:24" x14ac:dyDescent="0.25">
      <c r="B72" s="44"/>
      <c r="C72" s="59"/>
      <c r="D72" s="59"/>
      <c r="E72" s="115"/>
      <c r="F72" s="59"/>
      <c r="G72" s="59"/>
      <c r="H72" s="116" t="s">
        <v>194</v>
      </c>
      <c r="I72" s="117">
        <f>I61+I71</f>
        <v>24.285223199999997</v>
      </c>
      <c r="J72" s="91">
        <v>25</v>
      </c>
      <c r="K72" s="92"/>
      <c r="L72" s="150"/>
      <c r="M72" s="155"/>
      <c r="N72" s="155"/>
      <c r="O72" s="155"/>
      <c r="P72" s="150"/>
      <c r="Q72" s="150"/>
      <c r="R72" s="150"/>
      <c r="S72" s="150"/>
      <c r="T72" s="150"/>
      <c r="U72" s="150"/>
      <c r="V72" s="150"/>
      <c r="W72" s="150"/>
      <c r="X72" s="150"/>
    </row>
    <row r="73" spans="2:24" x14ac:dyDescent="0.25">
      <c r="B73" s="87" t="s">
        <v>74</v>
      </c>
      <c r="C73" s="60">
        <f>I16+I58+I72</f>
        <v>143.9652232</v>
      </c>
      <c r="D73" s="60">
        <f>J16+J58+J72</f>
        <v>145</v>
      </c>
      <c r="E73" s="157"/>
      <c r="F73" s="113"/>
      <c r="G73" s="130"/>
      <c r="H73" s="130"/>
      <c r="I73" s="130"/>
      <c r="J73" s="94"/>
      <c r="K73" s="95"/>
      <c r="L73" s="150"/>
      <c r="M73" s="61">
        <f t="shared" ref="M73:X73" si="6">M2+M18+M60</f>
        <v>19.96</v>
      </c>
      <c r="N73" s="61">
        <f t="shared" si="6"/>
        <v>18.72</v>
      </c>
      <c r="O73" s="61">
        <f t="shared" si="6"/>
        <v>132.31</v>
      </c>
      <c r="P73" s="61">
        <f t="shared" si="6"/>
        <v>778.11</v>
      </c>
      <c r="Q73" s="61">
        <f t="shared" si="6"/>
        <v>17.14</v>
      </c>
      <c r="R73" s="61">
        <f t="shared" si="6"/>
        <v>0.32200000000000006</v>
      </c>
      <c r="S73" s="61">
        <f t="shared" si="6"/>
        <v>6.8000000000000005E-2</v>
      </c>
      <c r="T73" s="61">
        <f t="shared" si="6"/>
        <v>1.9719999999999998</v>
      </c>
      <c r="U73" s="61">
        <f t="shared" si="6"/>
        <v>102.37</v>
      </c>
      <c r="V73" s="61">
        <f t="shared" si="6"/>
        <v>310.58</v>
      </c>
      <c r="W73" s="61">
        <f t="shared" si="6"/>
        <v>54.64</v>
      </c>
      <c r="X73" s="61">
        <f t="shared" si="6"/>
        <v>3.19</v>
      </c>
    </row>
    <row r="74" spans="2:24" x14ac:dyDescent="0.25">
      <c r="B74" s="62"/>
      <c r="C74" s="63"/>
      <c r="D74" s="64"/>
      <c r="E74" s="131"/>
      <c r="F74" s="132"/>
      <c r="G74" s="133"/>
      <c r="H74" s="133"/>
      <c r="I74" s="133"/>
      <c r="J74" s="65"/>
      <c r="K74" s="66"/>
      <c r="L74" s="68"/>
      <c r="M74" s="67"/>
      <c r="N74" s="67"/>
      <c r="O74" s="67"/>
      <c r="P74" s="68"/>
      <c r="Q74" s="68"/>
      <c r="R74" s="68"/>
      <c r="S74" s="68"/>
      <c r="T74" s="68"/>
      <c r="U74" s="68"/>
      <c r="V74" s="68"/>
      <c r="W74" s="68"/>
      <c r="X74" s="68"/>
    </row>
    <row r="75" spans="2:24" x14ac:dyDescent="0.25">
      <c r="B75" s="62"/>
      <c r="C75" s="63"/>
      <c r="D75" s="64"/>
      <c r="E75" s="131"/>
      <c r="F75" s="132"/>
      <c r="G75" s="133"/>
      <c r="H75" s="133"/>
      <c r="I75" s="133"/>
      <c r="J75" s="65"/>
      <c r="K75" s="66"/>
      <c r="L75" s="68"/>
      <c r="M75" s="67"/>
      <c r="N75" s="67"/>
      <c r="O75" s="67"/>
      <c r="P75" s="68"/>
      <c r="Q75" s="68"/>
      <c r="R75" s="68"/>
      <c r="S75" s="68"/>
      <c r="T75" s="68"/>
      <c r="U75" s="68"/>
      <c r="V75" s="68"/>
      <c r="W75" s="68"/>
      <c r="X75" s="68"/>
    </row>
    <row r="76" spans="2:24" x14ac:dyDescent="0.25">
      <c r="B76" s="39"/>
      <c r="C76" s="39"/>
      <c r="D76" s="39"/>
      <c r="E76" s="134"/>
      <c r="F76" s="39"/>
      <c r="G76" s="39"/>
      <c r="H76" s="39"/>
      <c r="I76" s="39"/>
      <c r="L76" s="39"/>
      <c r="M76" s="96"/>
      <c r="N76" s="96"/>
      <c r="O76" s="96"/>
      <c r="Q76" s="96"/>
      <c r="R76" s="96"/>
      <c r="S76" s="96"/>
      <c r="T76" s="96"/>
      <c r="U76" s="96"/>
      <c r="V76" s="96"/>
      <c r="W76" s="96"/>
      <c r="X76" s="96"/>
    </row>
  </sheetData>
  <mergeCells count="5">
    <mergeCell ref="B2:X2"/>
    <mergeCell ref="B3:F3"/>
    <mergeCell ref="B8:D8"/>
    <mergeCell ref="B12:D12"/>
    <mergeCell ref="B61:E61"/>
  </mergeCells>
  <printOptions horizontalCentered="1"/>
  <pageMargins left="0.70833333333333304" right="0.118055555555556" top="0.35416666666666702" bottom="0.35416666666666702" header="0.51180555555555496" footer="0.51180555555555496"/>
  <pageSetup paperSize="9" scale="55" firstPageNumber="0" orientation="landscape" horizontalDpi="300" verticalDpi="300" r:id="rId1"/>
  <rowBreaks count="1" manualBreakCount="1">
    <brk id="3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9"/>
  <sheetViews>
    <sheetView view="pageBreakPreview" zoomScaleNormal="100" workbookViewId="0">
      <selection activeCell="E80" sqref="E80"/>
    </sheetView>
  </sheetViews>
  <sheetFormatPr defaultColWidth="8.7109375" defaultRowHeight="15" x14ac:dyDescent="0.25"/>
  <cols>
    <col min="1" max="1" width="2.140625" customWidth="1"/>
    <col min="2" max="2" width="34.28515625" customWidth="1"/>
    <col min="3" max="3" width="9.28515625" customWidth="1"/>
    <col min="4" max="4" width="9.7109375" customWidth="1"/>
    <col min="5" max="5" width="8.85546875" style="3" customWidth="1"/>
    <col min="6" max="8" width="8.85546875" customWidth="1"/>
    <col min="9" max="9" width="9.85546875" customWidth="1"/>
    <col min="10" max="10" width="9.85546875" style="1" customWidth="1"/>
    <col min="11" max="11" width="9.85546875" style="2" customWidth="1"/>
    <col min="13" max="15" width="9.140625" style="3" customWidth="1"/>
    <col min="16" max="16" width="9.140625" style="4" customWidth="1"/>
    <col min="17" max="24" width="9.140625" style="3" customWidth="1"/>
    <col min="25" max="25" width="4.28515625" customWidth="1"/>
  </cols>
  <sheetData>
    <row r="1" spans="2:32" ht="21" x14ac:dyDescent="0.35">
      <c r="B1" s="546" t="s">
        <v>196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39"/>
      <c r="Z1" s="39"/>
      <c r="AA1" s="39"/>
      <c r="AB1" s="40"/>
      <c r="AC1" s="40"/>
      <c r="AD1" s="40"/>
      <c r="AE1" s="40"/>
      <c r="AF1" s="40"/>
    </row>
    <row r="2" spans="2:32" ht="15" customHeight="1" x14ac:dyDescent="0.25">
      <c r="B2" s="547" t="s">
        <v>3</v>
      </c>
      <c r="C2" s="548" t="s">
        <v>4</v>
      </c>
      <c r="D2" s="548" t="s">
        <v>5</v>
      </c>
      <c r="E2" s="592" t="s">
        <v>197</v>
      </c>
      <c r="F2" s="593" t="s">
        <v>198</v>
      </c>
      <c r="G2" s="593" t="s">
        <v>199</v>
      </c>
      <c r="H2" s="593" t="s">
        <v>200</v>
      </c>
      <c r="I2" s="593" t="s">
        <v>201</v>
      </c>
      <c r="J2" s="7"/>
      <c r="K2" s="8"/>
      <c r="L2" s="549" t="s">
        <v>6</v>
      </c>
      <c r="M2" s="549"/>
      <c r="N2" s="549"/>
      <c r="O2" s="549"/>
      <c r="P2" s="549"/>
      <c r="Q2" s="550" t="s">
        <v>7</v>
      </c>
      <c r="R2" s="550"/>
      <c r="S2" s="550"/>
      <c r="T2" s="550"/>
      <c r="U2" s="550" t="s">
        <v>8</v>
      </c>
      <c r="V2" s="550"/>
      <c r="W2" s="550"/>
      <c r="X2" s="550"/>
      <c r="Y2" s="39"/>
      <c r="Z2" s="39"/>
      <c r="AA2" s="39"/>
      <c r="AB2" s="40"/>
      <c r="AC2" s="40"/>
      <c r="AD2" s="40"/>
      <c r="AE2" s="40"/>
      <c r="AF2" s="40"/>
    </row>
    <row r="3" spans="2:32" ht="30" x14ac:dyDescent="0.25">
      <c r="B3" s="547"/>
      <c r="C3" s="548"/>
      <c r="D3" s="548"/>
      <c r="E3" s="592"/>
      <c r="F3" s="593"/>
      <c r="G3" s="593"/>
      <c r="H3" s="593"/>
      <c r="I3" s="593"/>
      <c r="J3" s="9"/>
      <c r="K3" s="150" t="s">
        <v>9</v>
      </c>
      <c r="L3" s="39"/>
      <c r="M3" s="155" t="s">
        <v>10</v>
      </c>
      <c r="N3" s="155" t="s">
        <v>11</v>
      </c>
      <c r="O3" s="155" t="s">
        <v>12</v>
      </c>
      <c r="P3" s="10" t="s">
        <v>13</v>
      </c>
      <c r="Q3" s="155" t="s">
        <v>14</v>
      </c>
      <c r="R3" s="155" t="s">
        <v>15</v>
      </c>
      <c r="S3" s="157" t="s">
        <v>16</v>
      </c>
      <c r="T3" s="157" t="s">
        <v>17</v>
      </c>
      <c r="U3" s="155" t="s">
        <v>18</v>
      </c>
      <c r="V3" s="155" t="s">
        <v>19</v>
      </c>
      <c r="W3" s="155" t="s">
        <v>20</v>
      </c>
      <c r="X3" s="155" t="s">
        <v>21</v>
      </c>
      <c r="Y3" s="39"/>
      <c r="Z3" s="39"/>
      <c r="AA3" s="39"/>
      <c r="AB3" s="40"/>
      <c r="AC3" s="40"/>
      <c r="AD3" s="40"/>
      <c r="AE3" s="40"/>
      <c r="AF3" s="40"/>
    </row>
    <row r="4" spans="2:32" x14ac:dyDescent="0.25">
      <c r="B4" s="87" t="s">
        <v>22</v>
      </c>
      <c r="C4" s="12"/>
      <c r="D4" s="12"/>
      <c r="E4" s="135"/>
      <c r="F4" s="12"/>
      <c r="G4" s="12"/>
      <c r="H4" s="12"/>
      <c r="I4" s="12"/>
      <c r="J4" s="13"/>
      <c r="K4" s="14"/>
      <c r="L4" s="74"/>
      <c r="M4" s="155">
        <f t="shared" ref="M4:X4" si="0">M5+M11+M17+M18+M19+M20</f>
        <v>9</v>
      </c>
      <c r="N4" s="155">
        <f t="shared" si="0"/>
        <v>8.1</v>
      </c>
      <c r="O4" s="155">
        <f t="shared" si="0"/>
        <v>39.799999999999997</v>
      </c>
      <c r="P4" s="155">
        <f t="shared" si="0"/>
        <v>268</v>
      </c>
      <c r="Q4" s="155">
        <f t="shared" si="0"/>
        <v>1.42</v>
      </c>
      <c r="R4" s="155">
        <f t="shared" si="0"/>
        <v>0.13</v>
      </c>
      <c r="S4" s="155">
        <f t="shared" si="0"/>
        <v>0.05</v>
      </c>
      <c r="T4" s="155">
        <f t="shared" si="0"/>
        <v>0.31</v>
      </c>
      <c r="U4" s="155">
        <f t="shared" si="0"/>
        <v>319.89999999999998</v>
      </c>
      <c r="V4" s="155">
        <f t="shared" si="0"/>
        <v>289.66999999999996</v>
      </c>
      <c r="W4" s="155">
        <f t="shared" si="0"/>
        <v>31.5</v>
      </c>
      <c r="X4" s="155">
        <f t="shared" si="0"/>
        <v>1.46</v>
      </c>
      <c r="Y4" s="39"/>
      <c r="Z4" s="39"/>
      <c r="AA4" s="39"/>
      <c r="AB4" s="40"/>
      <c r="AC4" s="40"/>
      <c r="AD4" s="40"/>
      <c r="AE4" s="40"/>
      <c r="AF4" s="40"/>
    </row>
    <row r="5" spans="2:32" ht="15" customHeight="1" x14ac:dyDescent="0.25">
      <c r="B5" s="564" t="s">
        <v>23</v>
      </c>
      <c r="C5" s="564"/>
      <c r="D5" s="564"/>
      <c r="E5" s="136"/>
      <c r="F5" s="137"/>
      <c r="G5" s="111">
        <f>F6+F7+F8+F9+F10</f>
        <v>14.199169999999999</v>
      </c>
      <c r="H5" s="111">
        <f>(G5*40)/100</f>
        <v>5.6796679999999995</v>
      </c>
      <c r="I5" s="111">
        <f>G5+H5</f>
        <v>19.878837999999998</v>
      </c>
      <c r="J5" s="79">
        <v>17</v>
      </c>
      <c r="K5" s="80" t="s">
        <v>24</v>
      </c>
      <c r="L5" s="150"/>
      <c r="M5" s="155">
        <v>5.9</v>
      </c>
      <c r="N5" s="155">
        <v>5.2</v>
      </c>
      <c r="O5" s="155">
        <v>24.6</v>
      </c>
      <c r="P5" s="10">
        <v>169</v>
      </c>
      <c r="Q5" s="155">
        <v>0.9</v>
      </c>
      <c r="R5" s="155">
        <v>0.1</v>
      </c>
      <c r="S5" s="155">
        <v>0.04</v>
      </c>
      <c r="T5" s="155">
        <v>0.23</v>
      </c>
      <c r="U5" s="155">
        <v>210.1</v>
      </c>
      <c r="V5" s="155">
        <v>206.2</v>
      </c>
      <c r="W5" s="155">
        <v>14.1</v>
      </c>
      <c r="X5" s="155">
        <v>1.2</v>
      </c>
      <c r="Y5" s="39"/>
      <c r="Z5" s="39"/>
      <c r="AA5" s="39"/>
      <c r="AB5" s="40"/>
      <c r="AC5" s="40"/>
      <c r="AD5" s="40"/>
      <c r="AE5" s="40"/>
      <c r="AF5" s="40"/>
    </row>
    <row r="6" spans="2:32" x14ac:dyDescent="0.25">
      <c r="B6" s="99" t="s">
        <v>25</v>
      </c>
      <c r="C6" s="150">
        <v>35</v>
      </c>
      <c r="D6" s="150">
        <v>35</v>
      </c>
      <c r="E6" s="107">
        <v>28.9</v>
      </c>
      <c r="F6" s="138">
        <f>(E6/1000)*C6</f>
        <v>1.0114999999999998</v>
      </c>
      <c r="G6" s="138"/>
      <c r="H6" s="138"/>
      <c r="I6" s="138"/>
      <c r="J6" s="15"/>
      <c r="K6" s="84"/>
      <c r="L6" s="85"/>
      <c r="M6" s="155"/>
      <c r="N6" s="155"/>
      <c r="O6" s="155"/>
      <c r="P6" s="10"/>
      <c r="Q6" s="155"/>
      <c r="R6" s="155"/>
      <c r="S6" s="155"/>
      <c r="T6" s="155"/>
      <c r="U6" s="155"/>
      <c r="V6" s="155"/>
      <c r="W6" s="155"/>
      <c r="X6" s="155"/>
      <c r="Y6" s="39"/>
      <c r="Z6" s="39"/>
      <c r="AA6" s="39"/>
      <c r="AB6" s="40"/>
      <c r="AC6" s="40"/>
      <c r="AD6" s="40"/>
      <c r="AE6" s="40"/>
      <c r="AF6" s="40"/>
    </row>
    <row r="7" spans="2:32" x14ac:dyDescent="0.25">
      <c r="B7" s="44" t="s">
        <v>26</v>
      </c>
      <c r="C7" s="150">
        <v>180</v>
      </c>
      <c r="D7" s="150">
        <v>180</v>
      </c>
      <c r="E7" s="155">
        <v>56.54</v>
      </c>
      <c r="F7" s="138">
        <f>(E7/1000)*C7</f>
        <v>10.177199999999999</v>
      </c>
      <c r="G7" s="138"/>
      <c r="H7" s="138"/>
      <c r="I7" s="138"/>
      <c r="J7" s="15"/>
      <c r="K7" s="84"/>
      <c r="L7" s="85"/>
      <c r="M7" s="155"/>
      <c r="N7" s="155"/>
      <c r="O7" s="155"/>
      <c r="P7" s="10"/>
      <c r="Q7" s="155"/>
      <c r="R7" s="155"/>
      <c r="S7" s="155"/>
      <c r="T7" s="155"/>
      <c r="U7" s="155"/>
      <c r="V7" s="155"/>
      <c r="W7" s="155"/>
      <c r="X7" s="155"/>
      <c r="Y7" s="39"/>
      <c r="Z7" s="39"/>
      <c r="AA7" s="39"/>
      <c r="AB7" s="40"/>
      <c r="AC7" s="40"/>
      <c r="AD7" s="40"/>
      <c r="AE7" s="40"/>
      <c r="AF7" s="40"/>
    </row>
    <row r="8" spans="2:32" x14ac:dyDescent="0.25">
      <c r="B8" s="44" t="s">
        <v>27</v>
      </c>
      <c r="C8" s="150">
        <v>3</v>
      </c>
      <c r="D8" s="150">
        <v>3</v>
      </c>
      <c r="E8" s="155">
        <v>58.35</v>
      </c>
      <c r="F8" s="138">
        <f>(E8/1000)*C8</f>
        <v>0.17504999999999998</v>
      </c>
      <c r="G8" s="138"/>
      <c r="H8" s="138"/>
      <c r="I8" s="138"/>
      <c r="J8" s="15"/>
      <c r="K8" s="84"/>
      <c r="L8" s="85"/>
      <c r="M8" s="155"/>
      <c r="N8" s="155"/>
      <c r="O8" s="155"/>
      <c r="P8" s="10"/>
      <c r="Q8" s="155"/>
      <c r="R8" s="155"/>
      <c r="S8" s="155"/>
      <c r="T8" s="155"/>
      <c r="U8" s="155"/>
      <c r="V8" s="155"/>
      <c r="W8" s="155"/>
      <c r="X8" s="155"/>
      <c r="Y8" s="39"/>
      <c r="Z8" s="39"/>
      <c r="AA8" s="39"/>
      <c r="AB8" s="40"/>
      <c r="AC8" s="40"/>
      <c r="AD8" s="40"/>
      <c r="AE8" s="40"/>
      <c r="AF8" s="40"/>
    </row>
    <row r="9" spans="2:32" x14ac:dyDescent="0.25">
      <c r="B9" s="44" t="s">
        <v>28</v>
      </c>
      <c r="C9" s="150">
        <v>1</v>
      </c>
      <c r="D9" s="150">
        <v>1</v>
      </c>
      <c r="E9" s="155">
        <v>9.02</v>
      </c>
      <c r="F9" s="138">
        <f>(E9/1000)*C9</f>
        <v>9.0200000000000002E-3</v>
      </c>
      <c r="G9" s="138"/>
      <c r="H9" s="138"/>
      <c r="I9" s="138"/>
      <c r="J9" s="15"/>
      <c r="K9" s="84"/>
      <c r="L9" s="85"/>
      <c r="M9" s="155"/>
      <c r="N9" s="155"/>
      <c r="O9" s="155"/>
      <c r="P9" s="10"/>
      <c r="Q9" s="155"/>
      <c r="R9" s="155"/>
      <c r="S9" s="155"/>
      <c r="T9" s="155"/>
      <c r="U9" s="155"/>
      <c r="V9" s="155"/>
      <c r="W9" s="155"/>
      <c r="X9" s="155"/>
      <c r="Y9" s="39"/>
      <c r="Z9" s="39"/>
      <c r="AA9" s="39"/>
      <c r="AB9" s="40"/>
      <c r="AC9" s="40"/>
      <c r="AD9" s="40"/>
      <c r="AE9" s="40"/>
      <c r="AF9" s="40"/>
    </row>
    <row r="10" spans="2:32" x14ac:dyDescent="0.25">
      <c r="B10" s="44" t="s">
        <v>29</v>
      </c>
      <c r="C10" s="150">
        <v>5</v>
      </c>
      <c r="D10" s="150">
        <v>5</v>
      </c>
      <c r="E10" s="155">
        <v>565.28</v>
      </c>
      <c r="F10" s="138">
        <f>(E10/1000)*C10</f>
        <v>2.8264</v>
      </c>
      <c r="G10" s="138"/>
      <c r="H10" s="138"/>
      <c r="I10" s="138"/>
      <c r="J10" s="15"/>
      <c r="K10" s="84"/>
      <c r="L10" s="85"/>
      <c r="M10" s="155"/>
      <c r="N10" s="155"/>
      <c r="O10" s="155"/>
      <c r="P10" s="10"/>
      <c r="Q10" s="155"/>
      <c r="R10" s="155"/>
      <c r="S10" s="155"/>
      <c r="T10" s="155"/>
      <c r="U10" s="155"/>
      <c r="V10" s="155"/>
      <c r="W10" s="155"/>
      <c r="X10" s="155"/>
      <c r="Y10" s="39"/>
      <c r="Z10" s="39"/>
      <c r="AA10" s="39"/>
      <c r="AB10" s="40"/>
      <c r="AC10" s="40"/>
      <c r="AD10" s="40"/>
      <c r="AE10" s="40"/>
      <c r="AF10" s="40"/>
    </row>
    <row r="11" spans="2:32" x14ac:dyDescent="0.25">
      <c r="B11" s="563" t="s">
        <v>30</v>
      </c>
      <c r="C11" s="563"/>
      <c r="D11" s="563"/>
      <c r="E11" s="61"/>
      <c r="F11" s="53"/>
      <c r="G11" s="111">
        <f>F12+F13+F14</f>
        <v>7.5472999999999999</v>
      </c>
      <c r="H11" s="111">
        <f>(G11*40)/100</f>
        <v>3.01892</v>
      </c>
      <c r="I11" s="111">
        <f>G11+H11</f>
        <v>10.56622</v>
      </c>
      <c r="J11" s="79">
        <v>10</v>
      </c>
      <c r="K11" s="80">
        <v>200</v>
      </c>
      <c r="L11" s="150"/>
      <c r="M11" s="155">
        <v>3.1</v>
      </c>
      <c r="N11" s="155">
        <v>2.9</v>
      </c>
      <c r="O11" s="155">
        <v>15.2</v>
      </c>
      <c r="P11" s="10">
        <v>99</v>
      </c>
      <c r="Q11" s="155">
        <v>0.52</v>
      </c>
      <c r="R11" s="155">
        <v>0.03</v>
      </c>
      <c r="S11" s="155">
        <v>0.01</v>
      </c>
      <c r="T11" s="155">
        <v>0.08</v>
      </c>
      <c r="U11" s="155">
        <v>109.8</v>
      </c>
      <c r="V11" s="155">
        <v>83.47</v>
      </c>
      <c r="W11" s="155">
        <v>17.399999999999999</v>
      </c>
      <c r="X11" s="155">
        <v>0.26</v>
      </c>
      <c r="Y11" s="39"/>
      <c r="Z11" s="39"/>
      <c r="AA11" s="39"/>
      <c r="AB11" s="40"/>
      <c r="AC11" s="40"/>
      <c r="AD11" s="40"/>
      <c r="AE11" s="40"/>
      <c r="AF11" s="40"/>
    </row>
    <row r="12" spans="2:32" x14ac:dyDescent="0.25">
      <c r="B12" s="44" t="s">
        <v>31</v>
      </c>
      <c r="C12" s="150">
        <v>3</v>
      </c>
      <c r="D12" s="150">
        <v>3</v>
      </c>
      <c r="E12" s="155">
        <v>397.7</v>
      </c>
      <c r="F12" s="138">
        <f>(E12/1000)*C12</f>
        <v>1.1931</v>
      </c>
      <c r="G12" s="111"/>
      <c r="H12" s="111"/>
      <c r="I12" s="111"/>
      <c r="J12" s="90"/>
      <c r="K12" s="80"/>
      <c r="L12" s="150"/>
      <c r="M12" s="155"/>
      <c r="N12" s="155"/>
      <c r="O12" s="155"/>
      <c r="P12" s="10"/>
      <c r="Q12" s="155"/>
      <c r="R12" s="155"/>
      <c r="S12" s="155"/>
      <c r="T12" s="155"/>
      <c r="U12" s="155"/>
      <c r="V12" s="155"/>
      <c r="W12" s="155"/>
      <c r="X12" s="155"/>
      <c r="Y12" s="39"/>
      <c r="Z12" s="39"/>
      <c r="AA12" s="39"/>
      <c r="AB12" s="40"/>
      <c r="AC12" s="40"/>
      <c r="AD12" s="40"/>
      <c r="AE12" s="40"/>
      <c r="AF12" s="40"/>
    </row>
    <row r="13" spans="2:32" x14ac:dyDescent="0.25">
      <c r="B13" s="44" t="s">
        <v>27</v>
      </c>
      <c r="C13" s="150">
        <v>12</v>
      </c>
      <c r="D13" s="150">
        <v>12</v>
      </c>
      <c r="E13" s="155">
        <v>58.35</v>
      </c>
      <c r="F13" s="138">
        <f>(E13/1000)*C13</f>
        <v>0.70019999999999993</v>
      </c>
      <c r="G13" s="111"/>
      <c r="H13" s="111"/>
      <c r="I13" s="111"/>
      <c r="J13" s="90"/>
      <c r="K13" s="80"/>
      <c r="L13" s="150"/>
      <c r="M13" s="155"/>
      <c r="N13" s="155"/>
      <c r="O13" s="155"/>
      <c r="P13" s="10"/>
      <c r="Q13" s="155"/>
      <c r="R13" s="155"/>
      <c r="S13" s="155"/>
      <c r="T13" s="155"/>
      <c r="U13" s="155"/>
      <c r="V13" s="155"/>
      <c r="W13" s="155"/>
      <c r="X13" s="155"/>
      <c r="Y13" s="39"/>
      <c r="Z13" s="39"/>
      <c r="AA13" s="39"/>
      <c r="AB13" s="40"/>
      <c r="AC13" s="40"/>
      <c r="AD13" s="40"/>
      <c r="AE13" s="40"/>
      <c r="AF13" s="40"/>
    </row>
    <row r="14" spans="2:32" x14ac:dyDescent="0.25">
      <c r="B14" s="44" t="s">
        <v>26</v>
      </c>
      <c r="C14" s="150">
        <v>100</v>
      </c>
      <c r="D14" s="150">
        <v>100</v>
      </c>
      <c r="E14" s="155">
        <v>56.54</v>
      </c>
      <c r="F14" s="138">
        <f>(E14/1000)*C14</f>
        <v>5.6539999999999999</v>
      </c>
      <c r="G14" s="111"/>
      <c r="H14" s="111"/>
      <c r="I14" s="111"/>
      <c r="J14" s="90"/>
      <c r="K14" s="80"/>
      <c r="L14" s="150"/>
      <c r="M14" s="155"/>
      <c r="N14" s="155"/>
      <c r="O14" s="155"/>
      <c r="P14" s="10"/>
      <c r="Q14" s="155"/>
      <c r="R14" s="155"/>
      <c r="S14" s="155"/>
      <c r="T14" s="155"/>
      <c r="U14" s="155"/>
      <c r="V14" s="155"/>
      <c r="W14" s="155"/>
      <c r="X14" s="155"/>
      <c r="Y14" s="39"/>
      <c r="Z14" s="39"/>
      <c r="AA14" s="39"/>
      <c r="AB14" s="40"/>
      <c r="AC14" s="40"/>
      <c r="AD14" s="40"/>
      <c r="AE14" s="40"/>
      <c r="AF14" s="40"/>
    </row>
    <row r="15" spans="2:32" x14ac:dyDescent="0.25">
      <c r="B15" s="563" t="s">
        <v>32</v>
      </c>
      <c r="C15" s="563"/>
      <c r="D15" s="563"/>
      <c r="E15" s="53"/>
      <c r="F15" s="138"/>
      <c r="G15" s="111">
        <f>F16+F17+F18</f>
        <v>10.713999999999999</v>
      </c>
      <c r="H15" s="111">
        <f>(G15*40)/100</f>
        <v>4.2855999999999996</v>
      </c>
      <c r="I15" s="111">
        <f>G15+H15</f>
        <v>14.999599999999997</v>
      </c>
      <c r="J15" s="79">
        <v>11</v>
      </c>
      <c r="K15" s="16" t="s">
        <v>202</v>
      </c>
      <c r="L15" s="150"/>
      <c r="M15" s="155">
        <v>2.9</v>
      </c>
      <c r="N15" s="155">
        <v>10.050000000000001</v>
      </c>
      <c r="O15" s="155">
        <v>6.94</v>
      </c>
      <c r="P15" s="10">
        <v>129.61799999999999</v>
      </c>
      <c r="Q15" s="155">
        <v>4.9000000000000002E-2</v>
      </c>
      <c r="R15" s="155">
        <v>2.1000000000000001E-2</v>
      </c>
      <c r="S15" s="155">
        <v>3.5000000000000003E-2</v>
      </c>
      <c r="T15" s="155">
        <v>0.27600000000000002</v>
      </c>
      <c r="U15" s="155">
        <v>73.849999999999994</v>
      </c>
      <c r="V15" s="155">
        <v>79.75</v>
      </c>
      <c r="W15" s="155">
        <v>9.26</v>
      </c>
      <c r="X15" s="78">
        <v>0.21</v>
      </c>
      <c r="Y15" s="39"/>
      <c r="Z15" s="39"/>
      <c r="AA15" s="39"/>
      <c r="AB15" s="40"/>
      <c r="AC15" s="40"/>
      <c r="AD15" s="40"/>
      <c r="AE15" s="40"/>
      <c r="AF15" s="40"/>
    </row>
    <row r="16" spans="2:32" x14ac:dyDescent="0.25">
      <c r="B16" s="44" t="s">
        <v>33</v>
      </c>
      <c r="C16" s="150">
        <v>30</v>
      </c>
      <c r="D16" s="150">
        <v>30</v>
      </c>
      <c r="E16" s="53">
        <v>30.45</v>
      </c>
      <c r="F16" s="138">
        <f>(E16/1000)*C16</f>
        <v>0.91349999999999998</v>
      </c>
      <c r="G16" s="111"/>
      <c r="H16" s="111"/>
      <c r="I16" s="111"/>
      <c r="J16" s="79"/>
      <c r="K16" s="80"/>
      <c r="L16" s="150"/>
      <c r="M16" s="155"/>
      <c r="N16" s="155"/>
      <c r="O16" s="155"/>
      <c r="P16" s="10"/>
      <c r="Q16" s="155"/>
      <c r="R16" s="155"/>
      <c r="S16" s="155"/>
      <c r="T16" s="155"/>
      <c r="U16" s="155"/>
      <c r="V16" s="155"/>
      <c r="W16" s="155"/>
      <c r="X16" s="78"/>
      <c r="Y16" s="39"/>
      <c r="Z16" s="39"/>
      <c r="AA16" s="39"/>
      <c r="AB16" s="40"/>
      <c r="AC16" s="40"/>
      <c r="AD16" s="40"/>
      <c r="AE16" s="40"/>
      <c r="AF16" s="40"/>
    </row>
    <row r="17" spans="2:32" x14ac:dyDescent="0.25">
      <c r="B17" s="44" t="s">
        <v>34</v>
      </c>
      <c r="C17" s="150">
        <v>10</v>
      </c>
      <c r="D17" s="150">
        <v>9</v>
      </c>
      <c r="E17" s="53">
        <v>414.77</v>
      </c>
      <c r="F17" s="138">
        <f>(E17/1000)*C17</f>
        <v>4.1476999999999995</v>
      </c>
      <c r="G17" s="111"/>
      <c r="H17" s="111"/>
      <c r="I17" s="111"/>
      <c r="J17" s="79"/>
      <c r="K17" s="80"/>
      <c r="L17" s="150"/>
      <c r="M17" s="155"/>
      <c r="N17" s="155"/>
      <c r="O17" s="155"/>
      <c r="P17" s="10"/>
      <c r="Q17" s="155"/>
      <c r="R17" s="155"/>
      <c r="S17" s="155"/>
      <c r="T17" s="155"/>
      <c r="U17" s="155"/>
      <c r="V17" s="155"/>
      <c r="W17" s="155"/>
      <c r="X17" s="78"/>
      <c r="Y17" s="39"/>
      <c r="Z17" s="39"/>
      <c r="AA17" s="39"/>
      <c r="AB17" s="40"/>
      <c r="AC17" s="40"/>
      <c r="AD17" s="40"/>
      <c r="AE17" s="40"/>
      <c r="AF17" s="40"/>
    </row>
    <row r="18" spans="2:32" x14ac:dyDescent="0.25">
      <c r="B18" s="44" t="s">
        <v>29</v>
      </c>
      <c r="C18" s="150">
        <v>10</v>
      </c>
      <c r="D18" s="150">
        <v>10</v>
      </c>
      <c r="E18" s="33">
        <v>565.28</v>
      </c>
      <c r="F18" s="138">
        <f>(E18/1000)*C18</f>
        <v>5.6528</v>
      </c>
      <c r="G18" s="33"/>
      <c r="H18" s="33"/>
      <c r="I18" s="33"/>
      <c r="J18" s="17"/>
      <c r="K18" s="18"/>
      <c r="L18" s="85"/>
      <c r="M18" s="19"/>
      <c r="N18" s="19"/>
      <c r="O18" s="19"/>
      <c r="P18" s="20"/>
      <c r="Q18" s="19"/>
      <c r="R18" s="19"/>
      <c r="S18" s="19"/>
      <c r="T18" s="19"/>
      <c r="U18" s="19"/>
      <c r="V18" s="19"/>
      <c r="W18" s="19"/>
      <c r="X18" s="21"/>
      <c r="Y18" s="39"/>
      <c r="Z18" s="39"/>
      <c r="AA18" s="39"/>
      <c r="AB18" s="40"/>
      <c r="AC18" s="40"/>
      <c r="AD18" s="40"/>
      <c r="AE18" s="40"/>
      <c r="AF18" s="40"/>
    </row>
    <row r="19" spans="2:32" x14ac:dyDescent="0.25">
      <c r="B19" s="28" t="s">
        <v>192</v>
      </c>
      <c r="C19" s="58" t="s">
        <v>35</v>
      </c>
      <c r="D19" s="58" t="s">
        <v>203</v>
      </c>
      <c r="E19" s="61">
        <v>24.46</v>
      </c>
      <c r="F19" s="138"/>
      <c r="G19" s="111">
        <v>24.46</v>
      </c>
      <c r="H19" s="111">
        <f>(G19*25)/100</f>
        <v>6.1150000000000002</v>
      </c>
      <c r="I19" s="111"/>
      <c r="J19" s="79">
        <v>12</v>
      </c>
      <c r="K19" s="80"/>
      <c r="L19" s="150"/>
      <c r="M19" s="155"/>
      <c r="N19" s="155"/>
      <c r="O19" s="155"/>
      <c r="P19" s="150"/>
      <c r="Q19" s="157"/>
      <c r="R19" s="155"/>
      <c r="S19" s="155"/>
      <c r="T19" s="155"/>
      <c r="U19" s="155"/>
      <c r="V19" s="155"/>
      <c r="W19" s="155"/>
      <c r="X19" s="155"/>
      <c r="Y19" s="39"/>
      <c r="Z19" s="39"/>
      <c r="AA19" s="39"/>
      <c r="AB19" s="40"/>
      <c r="AC19" s="40"/>
      <c r="AD19" s="40"/>
      <c r="AE19" s="40"/>
      <c r="AF19" s="40"/>
    </row>
    <row r="20" spans="2:32" x14ac:dyDescent="0.25">
      <c r="B20" s="153"/>
      <c r="C20" s="85"/>
      <c r="D20" s="85"/>
      <c r="E20" s="19"/>
      <c r="F20" s="138"/>
      <c r="G20" s="111"/>
      <c r="H20" s="111"/>
      <c r="I20" s="111"/>
      <c r="J20" s="79"/>
      <c r="K20" s="80"/>
      <c r="L20" s="150"/>
      <c r="M20" s="155"/>
      <c r="N20" s="155"/>
      <c r="O20" s="155"/>
      <c r="P20" s="150"/>
      <c r="Q20" s="157"/>
      <c r="R20" s="155"/>
      <c r="S20" s="155"/>
      <c r="T20" s="155"/>
      <c r="U20" s="155"/>
      <c r="V20" s="155"/>
      <c r="W20" s="155"/>
      <c r="X20" s="155"/>
      <c r="Y20" s="39"/>
      <c r="Z20" s="39"/>
      <c r="AA20" s="39"/>
      <c r="AB20" s="40"/>
      <c r="AC20" s="40"/>
      <c r="AD20" s="40"/>
      <c r="AE20" s="40"/>
      <c r="AF20" s="40"/>
    </row>
    <row r="21" spans="2:32" x14ac:dyDescent="0.25">
      <c r="B21" s="22"/>
      <c r="C21" s="23"/>
      <c r="D21" s="23"/>
      <c r="E21" s="139"/>
      <c r="F21" s="23"/>
      <c r="G21" s="23"/>
      <c r="H21" s="23"/>
      <c r="I21" s="23"/>
      <c r="J21" s="24"/>
      <c r="K21" s="25"/>
      <c r="L21" s="26"/>
      <c r="M21" s="155"/>
      <c r="N21" s="155"/>
      <c r="O21" s="155"/>
      <c r="P21" s="10"/>
      <c r="Q21" s="155"/>
      <c r="R21" s="155"/>
      <c r="S21" s="155"/>
      <c r="T21" s="155"/>
      <c r="U21" s="155"/>
      <c r="V21" s="155"/>
      <c r="W21" s="155"/>
      <c r="X21" s="155"/>
      <c r="Y21" s="39"/>
      <c r="Z21" s="39"/>
      <c r="AA21" s="39"/>
      <c r="AB21" s="40"/>
      <c r="AC21" s="40"/>
      <c r="AD21" s="40"/>
      <c r="AE21" s="40"/>
      <c r="AF21" s="40"/>
    </row>
    <row r="22" spans="2:32" x14ac:dyDescent="0.25">
      <c r="B22" s="44"/>
      <c r="C22" s="85"/>
      <c r="D22" s="85"/>
      <c r="E22" s="19"/>
      <c r="F22" s="85"/>
      <c r="G22" s="85"/>
      <c r="H22" s="116" t="s">
        <v>194</v>
      </c>
      <c r="I22" s="117">
        <v>56.92</v>
      </c>
      <c r="J22" s="91">
        <v>60</v>
      </c>
      <c r="K22" s="92"/>
      <c r="L22" s="150"/>
      <c r="M22" s="155"/>
      <c r="N22" s="155"/>
      <c r="O22" s="155"/>
      <c r="P22" s="10"/>
      <c r="Q22" s="155"/>
      <c r="R22" s="155"/>
      <c r="S22" s="155"/>
      <c r="T22" s="155"/>
      <c r="U22" s="155"/>
      <c r="V22" s="155"/>
      <c r="W22" s="155"/>
      <c r="X22" s="155"/>
      <c r="Y22" s="39"/>
      <c r="Z22" s="39"/>
      <c r="AA22" s="39"/>
      <c r="AB22" s="40"/>
      <c r="AC22" s="40"/>
      <c r="AD22" s="40"/>
      <c r="AE22" s="40"/>
      <c r="AF22" s="40"/>
    </row>
    <row r="23" spans="2:32" x14ac:dyDescent="0.25">
      <c r="B23" s="44"/>
      <c r="C23" s="150"/>
      <c r="D23" s="150"/>
      <c r="E23" s="155"/>
      <c r="F23" s="138"/>
      <c r="G23" s="111"/>
      <c r="H23" s="111"/>
      <c r="I23" s="111"/>
      <c r="J23" s="90"/>
      <c r="K23" s="80"/>
      <c r="L23" s="150"/>
      <c r="M23" s="155"/>
      <c r="N23" s="155"/>
      <c r="O23" s="155"/>
      <c r="P23" s="10"/>
      <c r="Q23" s="155"/>
      <c r="R23" s="155"/>
      <c r="S23" s="155"/>
      <c r="T23" s="155"/>
      <c r="U23" s="155"/>
      <c r="V23" s="155"/>
      <c r="W23" s="155"/>
      <c r="X23" s="155"/>
      <c r="Y23" s="39"/>
      <c r="Z23" s="39"/>
      <c r="AA23" s="39"/>
      <c r="AB23" s="40"/>
      <c r="AC23" s="40"/>
      <c r="AD23" s="40"/>
      <c r="AE23" s="40"/>
      <c r="AF23" s="40"/>
    </row>
    <row r="24" spans="2:32" x14ac:dyDescent="0.25">
      <c r="B24" s="87" t="s">
        <v>37</v>
      </c>
      <c r="C24" s="12"/>
      <c r="D24" s="12"/>
      <c r="E24" s="135"/>
      <c r="F24" s="12"/>
      <c r="G24" s="12"/>
      <c r="H24" s="12"/>
      <c r="I24" s="12"/>
      <c r="J24" s="13"/>
      <c r="K24" s="14"/>
      <c r="L24" s="74"/>
      <c r="M24" s="155">
        <f t="shared" ref="M24:X24" si="1">M25+M42+M50+M57+M61</f>
        <v>16.3</v>
      </c>
      <c r="N24" s="155">
        <f t="shared" si="1"/>
        <v>14.871000000000002</v>
      </c>
      <c r="O24" s="155">
        <f t="shared" si="1"/>
        <v>57.89</v>
      </c>
      <c r="P24" s="155">
        <f t="shared" si="1"/>
        <v>432.02</v>
      </c>
      <c r="Q24" s="155">
        <f t="shared" si="1"/>
        <v>6.32</v>
      </c>
      <c r="R24" s="155">
        <f t="shared" si="1"/>
        <v>0.129</v>
      </c>
      <c r="S24" s="155">
        <f t="shared" si="1"/>
        <v>0.126</v>
      </c>
      <c r="T24" s="155">
        <f t="shared" si="1"/>
        <v>2.5100000000000002</v>
      </c>
      <c r="U24" s="155">
        <f t="shared" si="1"/>
        <v>94.37</v>
      </c>
      <c r="V24" s="155">
        <f t="shared" si="1"/>
        <v>228.61</v>
      </c>
      <c r="W24" s="155">
        <f t="shared" si="1"/>
        <v>35.377000000000002</v>
      </c>
      <c r="X24" s="155">
        <f t="shared" si="1"/>
        <v>3.149</v>
      </c>
      <c r="Y24" s="39"/>
      <c r="Z24" s="39"/>
      <c r="AA24" s="39"/>
      <c r="AB24" s="40"/>
      <c r="AC24" s="40"/>
      <c r="AD24" s="40"/>
      <c r="AE24" s="40"/>
      <c r="AF24" s="40"/>
    </row>
    <row r="25" spans="2:32" x14ac:dyDescent="0.25">
      <c r="B25" s="563" t="s">
        <v>38</v>
      </c>
      <c r="C25" s="563"/>
      <c r="D25" s="563"/>
      <c r="E25" s="61"/>
      <c r="F25" s="53"/>
      <c r="G25" s="111">
        <f>F26+F27+F28+F29+F30+F31+F32+F33+F35+F37+F38+F39+F40+F41+F34</f>
        <v>11.682819999999998</v>
      </c>
      <c r="H25" s="111">
        <f>(G25*40)/100</f>
        <v>4.6731279999999993</v>
      </c>
      <c r="I25" s="111">
        <f>G25+H25</f>
        <v>16.355947999999998</v>
      </c>
      <c r="J25" s="79">
        <v>15</v>
      </c>
      <c r="K25" s="80" t="s">
        <v>204</v>
      </c>
      <c r="L25" s="150"/>
      <c r="M25" s="155">
        <v>3.31</v>
      </c>
      <c r="N25" s="155">
        <v>4.0110000000000001</v>
      </c>
      <c r="O25" s="155">
        <v>6.68</v>
      </c>
      <c r="P25" s="10">
        <v>75.989999999999995</v>
      </c>
      <c r="Q25" s="155">
        <v>2.6</v>
      </c>
      <c r="R25" s="155">
        <v>4.9000000000000002E-2</v>
      </c>
      <c r="S25" s="155">
        <v>5.6000000000000001E-2</v>
      </c>
      <c r="T25" s="155">
        <v>0.22</v>
      </c>
      <c r="U25" s="155">
        <v>17.309999999999999</v>
      </c>
      <c r="V25" s="155">
        <v>61.95</v>
      </c>
      <c r="W25" s="155">
        <v>5.69</v>
      </c>
      <c r="X25" s="155">
        <v>0.63</v>
      </c>
      <c r="Y25" s="39"/>
      <c r="Z25" s="39"/>
      <c r="AA25" s="39"/>
      <c r="AB25" s="40"/>
      <c r="AC25" s="40"/>
      <c r="AD25" s="40"/>
      <c r="AE25" s="40"/>
      <c r="AF25" s="40"/>
    </row>
    <row r="26" spans="2:32" x14ac:dyDescent="0.25">
      <c r="B26" s="44" t="s">
        <v>40</v>
      </c>
      <c r="C26" s="150">
        <v>96</v>
      </c>
      <c r="D26" s="150">
        <v>72</v>
      </c>
      <c r="E26" s="155">
        <v>37</v>
      </c>
      <c r="F26" s="138">
        <f t="shared" ref="F26:F35" si="2">(E26/1000)*C26</f>
        <v>3.5519999999999996</v>
      </c>
      <c r="G26" s="111"/>
      <c r="H26" s="111"/>
      <c r="I26" s="111"/>
      <c r="J26" s="79"/>
      <c r="K26" s="80"/>
      <c r="L26" s="150"/>
      <c r="M26" s="155"/>
      <c r="N26" s="155"/>
      <c r="O26" s="155"/>
      <c r="P26" s="10"/>
      <c r="Q26" s="155"/>
      <c r="R26" s="155"/>
      <c r="S26" s="155"/>
      <c r="T26" s="155"/>
      <c r="U26" s="155"/>
      <c r="V26" s="155"/>
      <c r="W26" s="155"/>
      <c r="X26" s="155"/>
      <c r="Y26" s="39"/>
      <c r="Z26" s="39"/>
      <c r="AA26" s="39"/>
      <c r="AB26" s="40"/>
      <c r="AC26" s="40"/>
      <c r="AD26" s="40"/>
      <c r="AE26" s="40"/>
      <c r="AF26" s="40"/>
    </row>
    <row r="27" spans="2:32" x14ac:dyDescent="0.25">
      <c r="B27" s="44" t="s">
        <v>41</v>
      </c>
      <c r="C27" s="150">
        <v>103</v>
      </c>
      <c r="D27" s="150">
        <v>72</v>
      </c>
      <c r="E27" s="155"/>
      <c r="F27" s="138">
        <f t="shared" si="2"/>
        <v>0</v>
      </c>
      <c r="G27" s="111"/>
      <c r="H27" s="111"/>
      <c r="I27" s="111"/>
      <c r="J27" s="79"/>
      <c r="K27" s="80"/>
      <c r="L27" s="150"/>
      <c r="M27" s="155"/>
      <c r="N27" s="155"/>
      <c r="O27" s="155"/>
      <c r="P27" s="10"/>
      <c r="Q27" s="155"/>
      <c r="R27" s="155"/>
      <c r="S27" s="155"/>
      <c r="T27" s="155"/>
      <c r="U27" s="155"/>
      <c r="V27" s="155"/>
      <c r="W27" s="155"/>
      <c r="X27" s="155"/>
      <c r="Y27" s="39"/>
      <c r="Z27" s="39"/>
      <c r="AA27" s="39"/>
      <c r="AB27" s="40"/>
      <c r="AC27" s="40"/>
      <c r="AD27" s="40"/>
      <c r="AE27" s="40"/>
      <c r="AF27" s="40"/>
    </row>
    <row r="28" spans="2:32" x14ac:dyDescent="0.25">
      <c r="B28" s="44" t="s">
        <v>42</v>
      </c>
      <c r="C28" s="150">
        <v>111</v>
      </c>
      <c r="D28" s="150">
        <v>72</v>
      </c>
      <c r="E28" s="155"/>
      <c r="F28" s="138">
        <f t="shared" si="2"/>
        <v>0</v>
      </c>
      <c r="G28" s="111"/>
      <c r="H28" s="111"/>
      <c r="I28" s="111"/>
      <c r="J28" s="79"/>
      <c r="K28" s="80"/>
      <c r="L28" s="150"/>
      <c r="M28" s="155"/>
      <c r="N28" s="155"/>
      <c r="O28" s="155"/>
      <c r="P28" s="10"/>
      <c r="Q28" s="155"/>
      <c r="R28" s="155"/>
      <c r="S28" s="155"/>
      <c r="T28" s="155"/>
      <c r="U28" s="155"/>
      <c r="V28" s="155"/>
      <c r="W28" s="155"/>
      <c r="X28" s="155"/>
      <c r="Y28" s="39"/>
      <c r="Z28" s="39"/>
      <c r="AA28" s="39"/>
      <c r="AB28" s="40"/>
      <c r="AC28" s="40"/>
      <c r="AD28" s="40"/>
      <c r="AE28" s="40"/>
      <c r="AF28" s="40"/>
    </row>
    <row r="29" spans="2:32" x14ac:dyDescent="0.25">
      <c r="B29" s="44" t="s">
        <v>43</v>
      </c>
      <c r="C29" s="150">
        <v>120</v>
      </c>
      <c r="D29" s="150">
        <v>72</v>
      </c>
      <c r="E29" s="155"/>
      <c r="F29" s="138">
        <f t="shared" si="2"/>
        <v>0</v>
      </c>
      <c r="G29" s="111"/>
      <c r="H29" s="111"/>
      <c r="I29" s="111"/>
      <c r="J29" s="79"/>
      <c r="K29" s="80"/>
      <c r="L29" s="150"/>
      <c r="M29" s="155"/>
      <c r="N29" s="155"/>
      <c r="O29" s="155"/>
      <c r="P29" s="10"/>
      <c r="Q29" s="155"/>
      <c r="R29" s="155"/>
      <c r="S29" s="155"/>
      <c r="T29" s="155"/>
      <c r="U29" s="155"/>
      <c r="V29" s="155"/>
      <c r="W29" s="155"/>
      <c r="X29" s="155"/>
      <c r="Y29" s="39"/>
      <c r="Z29" s="39"/>
      <c r="AA29" s="39"/>
      <c r="AB29" s="40"/>
      <c r="AC29" s="40"/>
      <c r="AD29" s="40"/>
      <c r="AE29" s="40"/>
      <c r="AF29" s="40"/>
    </row>
    <row r="30" spans="2:32" x14ac:dyDescent="0.25">
      <c r="B30" s="44" t="s">
        <v>44</v>
      </c>
      <c r="C30" s="150">
        <v>9</v>
      </c>
      <c r="D30" s="150">
        <v>7</v>
      </c>
      <c r="E30" s="155"/>
      <c r="F30" s="138">
        <f t="shared" si="2"/>
        <v>0</v>
      </c>
      <c r="G30" s="111"/>
      <c r="H30" s="111"/>
      <c r="I30" s="111"/>
      <c r="J30" s="79"/>
      <c r="K30" s="80"/>
      <c r="L30" s="150"/>
      <c r="M30" s="155"/>
      <c r="N30" s="155"/>
      <c r="O30" s="155"/>
      <c r="P30" s="10"/>
      <c r="Q30" s="155"/>
      <c r="R30" s="155"/>
      <c r="S30" s="155"/>
      <c r="T30" s="155"/>
      <c r="U30" s="155"/>
      <c r="V30" s="155"/>
      <c r="W30" s="155"/>
      <c r="X30" s="155"/>
      <c r="Y30" s="39"/>
      <c r="Z30" s="39"/>
      <c r="AA30" s="39"/>
      <c r="AB30" s="40"/>
      <c r="AC30" s="40"/>
      <c r="AD30" s="40"/>
      <c r="AE30" s="40"/>
      <c r="AF30" s="40"/>
    </row>
    <row r="31" spans="2:32" x14ac:dyDescent="0.25">
      <c r="B31" s="44" t="s">
        <v>45</v>
      </c>
      <c r="C31" s="150">
        <v>9.5</v>
      </c>
      <c r="D31" s="150">
        <v>7</v>
      </c>
      <c r="E31" s="155">
        <v>32</v>
      </c>
      <c r="F31" s="138">
        <f t="shared" si="2"/>
        <v>0.30399999999999999</v>
      </c>
      <c r="G31" s="111"/>
      <c r="H31" s="111"/>
      <c r="I31" s="111"/>
      <c r="J31" s="79"/>
      <c r="K31" s="80"/>
      <c r="L31" s="150"/>
      <c r="M31" s="155"/>
      <c r="N31" s="155"/>
      <c r="O31" s="155"/>
      <c r="P31" s="10"/>
      <c r="Q31" s="155"/>
      <c r="R31" s="155"/>
      <c r="S31" s="155"/>
      <c r="T31" s="155"/>
      <c r="U31" s="155"/>
      <c r="V31" s="155"/>
      <c r="W31" s="155"/>
      <c r="X31" s="155"/>
      <c r="Y31" s="39"/>
      <c r="Z31" s="39"/>
      <c r="AA31" s="39"/>
      <c r="AB31" s="40"/>
      <c r="AC31" s="40"/>
      <c r="AD31" s="40"/>
      <c r="AE31" s="40"/>
      <c r="AF31" s="40"/>
    </row>
    <row r="32" spans="2:32" x14ac:dyDescent="0.25">
      <c r="B32" s="44" t="s">
        <v>46</v>
      </c>
      <c r="C32" s="150">
        <v>8.5</v>
      </c>
      <c r="D32" s="150">
        <v>7</v>
      </c>
      <c r="E32" s="155">
        <v>32</v>
      </c>
      <c r="F32" s="138">
        <f t="shared" si="2"/>
        <v>0.27200000000000002</v>
      </c>
      <c r="G32" s="111"/>
      <c r="H32" s="111"/>
      <c r="I32" s="111"/>
      <c r="J32" s="79"/>
      <c r="K32" s="80"/>
      <c r="L32" s="150"/>
      <c r="M32" s="155"/>
      <c r="N32" s="155"/>
      <c r="O32" s="155"/>
      <c r="P32" s="10"/>
      <c r="Q32" s="155"/>
      <c r="R32" s="155"/>
      <c r="S32" s="155"/>
      <c r="T32" s="155"/>
      <c r="U32" s="155"/>
      <c r="V32" s="155"/>
      <c r="W32" s="155"/>
      <c r="X32" s="155"/>
      <c r="Y32" s="39"/>
      <c r="Z32" s="39"/>
      <c r="AA32" s="39"/>
      <c r="AB32" s="40"/>
      <c r="AC32" s="40"/>
      <c r="AD32" s="40"/>
      <c r="AE32" s="40"/>
      <c r="AF32" s="40"/>
    </row>
    <row r="33" spans="2:32" ht="45" x14ac:dyDescent="0.25">
      <c r="B33" s="29" t="s">
        <v>47</v>
      </c>
      <c r="C33" s="150">
        <v>2</v>
      </c>
      <c r="D33" s="150">
        <v>2</v>
      </c>
      <c r="E33" s="155">
        <v>96.11</v>
      </c>
      <c r="F33" s="138">
        <f t="shared" si="2"/>
        <v>0.19222</v>
      </c>
      <c r="G33" s="111"/>
      <c r="H33" s="111"/>
      <c r="I33" s="111"/>
      <c r="J33" s="79"/>
      <c r="K33" s="80"/>
      <c r="L33" s="150"/>
      <c r="M33" s="155"/>
      <c r="N33" s="155"/>
      <c r="O33" s="155"/>
      <c r="P33" s="10"/>
      <c r="Q33" s="155"/>
      <c r="R33" s="155"/>
      <c r="S33" s="155"/>
      <c r="T33" s="155"/>
      <c r="U33" s="155"/>
      <c r="V33" s="155"/>
      <c r="W33" s="155"/>
      <c r="X33" s="155"/>
      <c r="Y33" s="39"/>
      <c r="Z33" s="39"/>
      <c r="AA33" s="39"/>
      <c r="AB33" s="40"/>
      <c r="AC33" s="40"/>
      <c r="AD33" s="40"/>
      <c r="AE33" s="40"/>
      <c r="AF33" s="40"/>
    </row>
    <row r="34" spans="2:32" x14ac:dyDescent="0.25">
      <c r="B34" s="29" t="s">
        <v>51</v>
      </c>
      <c r="C34" s="150">
        <v>2</v>
      </c>
      <c r="D34" s="150">
        <v>2</v>
      </c>
      <c r="E34" s="155">
        <v>9.02</v>
      </c>
      <c r="F34" s="138">
        <f t="shared" si="2"/>
        <v>1.804E-2</v>
      </c>
      <c r="G34" s="111"/>
      <c r="H34" s="111"/>
      <c r="I34" s="111"/>
      <c r="J34" s="79"/>
      <c r="K34" s="80"/>
      <c r="L34" s="150"/>
      <c r="M34" s="155"/>
      <c r="N34" s="155"/>
      <c r="O34" s="155"/>
      <c r="P34" s="10"/>
      <c r="Q34" s="155"/>
      <c r="R34" s="155"/>
      <c r="S34" s="155"/>
      <c r="T34" s="155"/>
      <c r="U34" s="155"/>
      <c r="V34" s="155"/>
      <c r="W34" s="155"/>
      <c r="X34" s="155"/>
      <c r="Y34" s="39"/>
      <c r="Z34" s="39"/>
      <c r="AA34" s="39"/>
      <c r="AB34" s="40"/>
      <c r="AC34" s="40"/>
      <c r="AD34" s="40"/>
      <c r="AE34" s="40"/>
      <c r="AF34" s="40"/>
    </row>
    <row r="35" spans="2:32" x14ac:dyDescent="0.25">
      <c r="B35" s="44" t="s">
        <v>29</v>
      </c>
      <c r="C35" s="150">
        <v>2</v>
      </c>
      <c r="D35" s="150">
        <v>2</v>
      </c>
      <c r="E35" s="155">
        <v>565.28</v>
      </c>
      <c r="F35" s="138">
        <f t="shared" si="2"/>
        <v>1.13056</v>
      </c>
      <c r="G35" s="111"/>
      <c r="H35" s="111"/>
      <c r="I35" s="111"/>
      <c r="J35" s="79"/>
      <c r="K35" s="80"/>
      <c r="L35" s="150"/>
      <c r="M35" s="155"/>
      <c r="N35" s="155"/>
      <c r="O35" s="155"/>
      <c r="P35" s="10"/>
      <c r="Q35" s="155"/>
      <c r="R35" s="155"/>
      <c r="S35" s="155"/>
      <c r="T35" s="155"/>
      <c r="U35" s="155"/>
      <c r="V35" s="155"/>
      <c r="W35" s="155"/>
      <c r="X35" s="155"/>
      <c r="Y35" s="39"/>
      <c r="Z35" s="39"/>
      <c r="AA35" s="39"/>
      <c r="AB35" s="40"/>
      <c r="AC35" s="40"/>
      <c r="AD35" s="40"/>
      <c r="AE35" s="40"/>
      <c r="AF35" s="40"/>
    </row>
    <row r="36" spans="2:32" x14ac:dyDescent="0.25">
      <c r="B36" s="27" t="s">
        <v>48</v>
      </c>
      <c r="C36" s="150"/>
      <c r="D36" s="150"/>
      <c r="E36" s="155"/>
      <c r="F36" s="138"/>
      <c r="G36" s="111"/>
      <c r="H36" s="111"/>
      <c r="I36" s="111"/>
      <c r="J36" s="79"/>
      <c r="K36" s="80"/>
      <c r="L36" s="150"/>
      <c r="M36" s="155"/>
      <c r="N36" s="155"/>
      <c r="O36" s="155"/>
      <c r="P36" s="10"/>
      <c r="Q36" s="155"/>
      <c r="R36" s="155"/>
      <c r="S36" s="155"/>
      <c r="T36" s="155"/>
      <c r="U36" s="155"/>
      <c r="V36" s="155"/>
      <c r="W36" s="155"/>
      <c r="X36" s="155"/>
      <c r="Y36" s="39"/>
      <c r="Z36" s="39"/>
      <c r="AA36" s="39"/>
      <c r="AB36" s="40"/>
      <c r="AC36" s="40"/>
      <c r="AD36" s="40"/>
      <c r="AE36" s="40"/>
      <c r="AF36" s="40"/>
    </row>
    <row r="37" spans="2:32" x14ac:dyDescent="0.25">
      <c r="B37" s="121" t="s">
        <v>49</v>
      </c>
      <c r="C37" s="150">
        <v>16</v>
      </c>
      <c r="D37" s="150">
        <v>12</v>
      </c>
      <c r="E37" s="93"/>
      <c r="F37" s="138">
        <f>(E37/1000)*C37</f>
        <v>0</v>
      </c>
      <c r="G37" s="111"/>
      <c r="H37" s="111"/>
      <c r="I37" s="111"/>
      <c r="J37" s="79"/>
      <c r="K37" s="80"/>
      <c r="L37" s="150"/>
      <c r="M37" s="155"/>
      <c r="N37" s="155"/>
      <c r="O37" s="155"/>
      <c r="P37" s="10"/>
      <c r="Q37" s="155"/>
      <c r="R37" s="155"/>
      <c r="S37" s="155"/>
      <c r="T37" s="155"/>
      <c r="U37" s="155"/>
      <c r="V37" s="155"/>
      <c r="W37" s="155"/>
      <c r="X37" s="155"/>
      <c r="Y37" s="39"/>
      <c r="Z37" s="39"/>
      <c r="AA37" s="39"/>
      <c r="AB37" s="40"/>
      <c r="AC37" s="40"/>
      <c r="AD37" s="40"/>
      <c r="AE37" s="40"/>
      <c r="AF37" s="40"/>
    </row>
    <row r="38" spans="2:32" x14ac:dyDescent="0.25">
      <c r="B38" s="121" t="s">
        <v>50</v>
      </c>
      <c r="C38" s="150">
        <v>14</v>
      </c>
      <c r="D38" s="150">
        <v>12</v>
      </c>
      <c r="E38" s="93">
        <v>430</v>
      </c>
      <c r="F38" s="138">
        <f>(E38/1000)*C38</f>
        <v>6.02</v>
      </c>
      <c r="G38" s="111"/>
      <c r="H38" s="111"/>
      <c r="I38" s="111"/>
      <c r="J38" s="79"/>
      <c r="K38" s="80"/>
      <c r="L38" s="150"/>
      <c r="M38" s="155"/>
      <c r="N38" s="155"/>
      <c r="O38" s="155"/>
      <c r="P38" s="10"/>
      <c r="Q38" s="155"/>
      <c r="R38" s="155"/>
      <c r="S38" s="155"/>
      <c r="T38" s="155"/>
      <c r="U38" s="155"/>
      <c r="V38" s="155"/>
      <c r="W38" s="155"/>
      <c r="X38" s="155"/>
      <c r="Y38" s="39"/>
      <c r="Z38" s="39"/>
      <c r="AA38" s="39"/>
      <c r="AB38" s="40"/>
      <c r="AC38" s="40"/>
      <c r="AD38" s="40"/>
      <c r="AE38" s="40"/>
      <c r="AF38" s="40"/>
    </row>
    <row r="39" spans="2:32" x14ac:dyDescent="0.25">
      <c r="B39" s="30" t="s">
        <v>46</v>
      </c>
      <c r="C39" s="150">
        <v>2</v>
      </c>
      <c r="D39" s="150">
        <v>1</v>
      </c>
      <c r="E39" s="93">
        <v>32</v>
      </c>
      <c r="F39" s="138">
        <f>(E39/1000)*C39</f>
        <v>6.4000000000000001E-2</v>
      </c>
      <c r="G39" s="111"/>
      <c r="H39" s="111"/>
      <c r="I39" s="111"/>
      <c r="J39" s="79"/>
      <c r="K39" s="80"/>
      <c r="L39" s="150"/>
      <c r="M39" s="155"/>
      <c r="N39" s="155"/>
      <c r="O39" s="155"/>
      <c r="P39" s="10"/>
      <c r="Q39" s="155"/>
      <c r="R39" s="155"/>
      <c r="S39" s="155"/>
      <c r="T39" s="155"/>
      <c r="U39" s="155"/>
      <c r="V39" s="155"/>
      <c r="W39" s="155"/>
      <c r="X39" s="155"/>
      <c r="Y39" s="39"/>
      <c r="Z39" s="39"/>
      <c r="AA39" s="39"/>
      <c r="AB39" s="40"/>
      <c r="AC39" s="40"/>
      <c r="AD39" s="40"/>
      <c r="AE39" s="40"/>
      <c r="AF39" s="40"/>
    </row>
    <row r="40" spans="2:32" x14ac:dyDescent="0.25">
      <c r="B40" s="30" t="s">
        <v>61</v>
      </c>
      <c r="C40" s="150">
        <v>1</v>
      </c>
      <c r="D40" s="150">
        <v>1</v>
      </c>
      <c r="E40" s="93"/>
      <c r="F40" s="138">
        <f>(E40/1000)*C40</f>
        <v>0</v>
      </c>
      <c r="G40" s="111"/>
      <c r="H40" s="111"/>
      <c r="I40" s="111"/>
      <c r="J40" s="79"/>
      <c r="K40" s="80"/>
      <c r="L40" s="150"/>
      <c r="M40" s="155"/>
      <c r="N40" s="155"/>
      <c r="O40" s="155"/>
      <c r="P40" s="10"/>
      <c r="Q40" s="155"/>
      <c r="R40" s="155"/>
      <c r="S40" s="155"/>
      <c r="T40" s="155"/>
      <c r="U40" s="155"/>
      <c r="V40" s="155"/>
      <c r="W40" s="155"/>
      <c r="X40" s="155"/>
      <c r="Y40" s="39"/>
      <c r="Z40" s="39"/>
      <c r="AA40" s="39"/>
      <c r="AB40" s="40"/>
      <c r="AC40" s="40"/>
      <c r="AD40" s="40"/>
      <c r="AE40" s="40"/>
      <c r="AF40" s="40"/>
    </row>
    <row r="41" spans="2:32" x14ac:dyDescent="0.25">
      <c r="B41" s="30" t="s">
        <v>52</v>
      </c>
      <c r="C41" s="150">
        <v>1</v>
      </c>
      <c r="D41" s="150">
        <v>1</v>
      </c>
      <c r="E41" s="93">
        <v>130</v>
      </c>
      <c r="F41" s="138">
        <f>(E41/1000)*C41</f>
        <v>0.13</v>
      </c>
      <c r="G41" s="111"/>
      <c r="H41" s="111"/>
      <c r="I41" s="111"/>
      <c r="J41" s="79"/>
      <c r="K41" s="80"/>
      <c r="L41" s="150"/>
      <c r="M41" s="155"/>
      <c r="N41" s="155"/>
      <c r="O41" s="155"/>
      <c r="P41" s="10"/>
      <c r="Q41" s="155"/>
      <c r="R41" s="155"/>
      <c r="S41" s="155"/>
      <c r="T41" s="155"/>
      <c r="U41" s="155"/>
      <c r="V41" s="155"/>
      <c r="W41" s="155"/>
      <c r="X41" s="155"/>
      <c r="Y41" s="39"/>
      <c r="Z41" s="39"/>
      <c r="AA41" s="39"/>
      <c r="AB41" s="40"/>
      <c r="AC41" s="40"/>
      <c r="AD41" s="40"/>
      <c r="AE41" s="40"/>
      <c r="AF41" s="40"/>
    </row>
    <row r="42" spans="2:32" x14ac:dyDescent="0.25">
      <c r="B42" s="28" t="s">
        <v>205</v>
      </c>
      <c r="C42" s="58"/>
      <c r="D42" s="58"/>
      <c r="E42" s="61"/>
      <c r="F42" s="138"/>
      <c r="G42" s="111">
        <f>F43+F44+F45+F46+F48+F49+F47</f>
        <v>22.970119999999998</v>
      </c>
      <c r="H42" s="111">
        <f>(G42*40)/100</f>
        <v>9.1880479999999984</v>
      </c>
      <c r="I42" s="111">
        <f>G42+H42</f>
        <v>32.158167999999996</v>
      </c>
      <c r="J42" s="79">
        <v>33</v>
      </c>
      <c r="K42" s="80" t="s">
        <v>206</v>
      </c>
      <c r="L42" s="150"/>
      <c r="M42" s="155">
        <v>8.16</v>
      </c>
      <c r="N42" s="155">
        <v>8.6300000000000008</v>
      </c>
      <c r="O42" s="155">
        <v>5.82</v>
      </c>
      <c r="P42" s="10">
        <v>133.71</v>
      </c>
      <c r="Q42" s="155">
        <v>0.41</v>
      </c>
      <c r="R42" s="155">
        <v>0.05</v>
      </c>
      <c r="S42" s="155">
        <v>0.02</v>
      </c>
      <c r="T42" s="155">
        <v>1.65</v>
      </c>
      <c r="U42" s="155">
        <v>23.28</v>
      </c>
      <c r="V42" s="155">
        <v>87.18</v>
      </c>
      <c r="W42" s="155">
        <v>5.3070000000000004</v>
      </c>
      <c r="X42" s="155">
        <v>0.88</v>
      </c>
      <c r="Y42" s="39"/>
      <c r="Z42" s="39"/>
      <c r="AA42" s="39"/>
      <c r="AB42" s="40"/>
      <c r="AC42" s="40"/>
      <c r="AD42" s="40"/>
      <c r="AE42" s="40"/>
      <c r="AF42" s="40"/>
    </row>
    <row r="43" spans="2:32" ht="30" x14ac:dyDescent="0.25">
      <c r="B43" s="109" t="s">
        <v>53</v>
      </c>
      <c r="C43" s="44">
        <v>125</v>
      </c>
      <c r="D43" s="29">
        <v>54</v>
      </c>
      <c r="E43" s="152">
        <v>160</v>
      </c>
      <c r="F43" s="138">
        <f t="shared" ref="F43:F49" si="3">(E43/1000)*C43</f>
        <v>20</v>
      </c>
      <c r="G43" s="111"/>
      <c r="H43" s="111"/>
      <c r="I43" s="111"/>
      <c r="J43" s="79"/>
      <c r="K43" s="80"/>
      <c r="L43" s="150"/>
      <c r="M43" s="155"/>
      <c r="N43" s="155"/>
      <c r="O43" s="155"/>
      <c r="P43" s="10"/>
      <c r="Q43" s="155"/>
      <c r="R43" s="155"/>
      <c r="S43" s="155"/>
      <c r="T43" s="155"/>
      <c r="U43" s="155"/>
      <c r="V43" s="155"/>
      <c r="W43" s="155"/>
      <c r="X43" s="155"/>
      <c r="Y43" s="39"/>
      <c r="Z43" s="39"/>
      <c r="AA43" s="39"/>
      <c r="AB43" s="40"/>
      <c r="AC43" s="40"/>
      <c r="AD43" s="40"/>
      <c r="AE43" s="40"/>
      <c r="AF43" s="40"/>
    </row>
    <row r="44" spans="2:32" ht="30" x14ac:dyDescent="0.25">
      <c r="B44" s="123" t="s">
        <v>54</v>
      </c>
      <c r="C44" s="44">
        <v>54</v>
      </c>
      <c r="D44" s="29">
        <v>54</v>
      </c>
      <c r="E44" s="124"/>
      <c r="F44" s="138">
        <f t="shared" si="3"/>
        <v>0</v>
      </c>
      <c r="G44" s="111"/>
      <c r="H44" s="111"/>
      <c r="I44" s="111"/>
      <c r="J44" s="79"/>
      <c r="K44" s="80"/>
      <c r="L44" s="150"/>
      <c r="M44" s="155"/>
      <c r="N44" s="155"/>
      <c r="O44" s="155"/>
      <c r="P44" s="10"/>
      <c r="Q44" s="155"/>
      <c r="R44" s="155"/>
      <c r="S44" s="155"/>
      <c r="T44" s="155"/>
      <c r="U44" s="155"/>
      <c r="V44" s="155"/>
      <c r="W44" s="155"/>
      <c r="X44" s="155"/>
      <c r="Y44" s="39"/>
      <c r="Z44" s="39"/>
      <c r="AA44" s="39"/>
      <c r="AB44" s="40"/>
      <c r="AC44" s="40"/>
      <c r="AD44" s="40"/>
      <c r="AE44" s="40"/>
      <c r="AF44" s="40"/>
    </row>
    <row r="45" spans="2:32" x14ac:dyDescent="0.25">
      <c r="B45" s="30" t="s">
        <v>33</v>
      </c>
      <c r="C45" s="58">
        <v>13</v>
      </c>
      <c r="D45" s="58">
        <v>13</v>
      </c>
      <c r="E45" s="61">
        <v>29</v>
      </c>
      <c r="F45" s="138">
        <f t="shared" si="3"/>
        <v>0.377</v>
      </c>
      <c r="G45" s="111"/>
      <c r="H45" s="111"/>
      <c r="I45" s="111"/>
      <c r="J45" s="79"/>
      <c r="K45" s="80"/>
      <c r="L45" s="150"/>
      <c r="M45" s="155"/>
      <c r="N45" s="155"/>
      <c r="O45" s="155"/>
      <c r="P45" s="10"/>
      <c r="Q45" s="155"/>
      <c r="R45" s="155"/>
      <c r="S45" s="155"/>
      <c r="T45" s="155"/>
      <c r="U45" s="155"/>
      <c r="V45" s="155"/>
      <c r="W45" s="155"/>
      <c r="X45" s="155"/>
      <c r="Y45" s="39"/>
      <c r="Z45" s="39"/>
      <c r="AA45" s="39"/>
      <c r="AB45" s="40"/>
      <c r="AC45" s="40"/>
      <c r="AD45" s="40"/>
      <c r="AE45" s="40"/>
      <c r="AF45" s="40"/>
    </row>
    <row r="46" spans="2:32" ht="30" x14ac:dyDescent="0.25">
      <c r="B46" s="31" t="s">
        <v>55</v>
      </c>
      <c r="C46" s="58">
        <v>18</v>
      </c>
      <c r="D46" s="58">
        <v>18</v>
      </c>
      <c r="E46" s="61">
        <v>56.64</v>
      </c>
      <c r="F46" s="138">
        <f t="shared" si="3"/>
        <v>1.01952</v>
      </c>
      <c r="G46" s="111"/>
      <c r="H46" s="111"/>
      <c r="I46" s="111"/>
      <c r="J46" s="79"/>
      <c r="K46" s="80"/>
      <c r="L46" s="150"/>
      <c r="M46" s="155"/>
      <c r="N46" s="155"/>
      <c r="O46" s="155"/>
      <c r="P46" s="10"/>
      <c r="Q46" s="155"/>
      <c r="R46" s="155"/>
      <c r="S46" s="155"/>
      <c r="T46" s="155"/>
      <c r="U46" s="155"/>
      <c r="V46" s="155"/>
      <c r="W46" s="155"/>
      <c r="X46" s="155"/>
      <c r="Y46" s="39"/>
      <c r="Z46" s="39"/>
      <c r="AA46" s="39"/>
      <c r="AB46" s="40"/>
      <c r="AC46" s="40"/>
      <c r="AD46" s="40"/>
      <c r="AE46" s="40"/>
      <c r="AF46" s="40"/>
    </row>
    <row r="47" spans="2:32" x14ac:dyDescent="0.25">
      <c r="B47" s="31" t="s">
        <v>51</v>
      </c>
      <c r="C47" s="58">
        <v>2</v>
      </c>
      <c r="D47" s="58">
        <v>2</v>
      </c>
      <c r="E47" s="61">
        <v>9.02</v>
      </c>
      <c r="F47" s="138">
        <f t="shared" si="3"/>
        <v>1.804E-2</v>
      </c>
      <c r="G47" s="111"/>
      <c r="H47" s="111"/>
      <c r="I47" s="111"/>
      <c r="J47" s="79"/>
      <c r="K47" s="80"/>
      <c r="L47" s="150"/>
      <c r="M47" s="155"/>
      <c r="N47" s="155"/>
      <c r="O47" s="155"/>
      <c r="P47" s="10"/>
      <c r="Q47" s="155"/>
      <c r="R47" s="155"/>
      <c r="S47" s="155"/>
      <c r="T47" s="155"/>
      <c r="U47" s="155"/>
      <c r="V47" s="155"/>
      <c r="W47" s="155"/>
      <c r="X47" s="155"/>
      <c r="Y47" s="39"/>
      <c r="Z47" s="39"/>
      <c r="AA47" s="39"/>
      <c r="AB47" s="40"/>
      <c r="AC47" s="40"/>
      <c r="AD47" s="40"/>
      <c r="AE47" s="40"/>
      <c r="AF47" s="40"/>
    </row>
    <row r="48" spans="2:32" x14ac:dyDescent="0.25">
      <c r="B48" s="30" t="s">
        <v>56</v>
      </c>
      <c r="C48" s="58">
        <v>5</v>
      </c>
      <c r="D48" s="58">
        <v>5</v>
      </c>
      <c r="E48" s="61">
        <v>85</v>
      </c>
      <c r="F48" s="138">
        <f t="shared" si="3"/>
        <v>0.42500000000000004</v>
      </c>
      <c r="G48" s="111"/>
      <c r="H48" s="111"/>
      <c r="I48" s="111"/>
      <c r="J48" s="79"/>
      <c r="K48" s="80"/>
      <c r="L48" s="150"/>
      <c r="M48" s="155"/>
      <c r="N48" s="155"/>
      <c r="O48" s="155"/>
      <c r="P48" s="10"/>
      <c r="Q48" s="155"/>
      <c r="R48" s="155"/>
      <c r="S48" s="155"/>
      <c r="T48" s="155"/>
      <c r="U48" s="155"/>
      <c r="V48" s="155"/>
      <c r="W48" s="155"/>
      <c r="X48" s="155"/>
      <c r="Y48" s="39"/>
      <c r="Z48" s="39"/>
      <c r="AA48" s="39"/>
      <c r="AB48" s="40"/>
      <c r="AC48" s="40"/>
      <c r="AD48" s="40"/>
      <c r="AE48" s="40"/>
      <c r="AF48" s="40"/>
    </row>
    <row r="49" spans="2:32" x14ac:dyDescent="0.25">
      <c r="B49" s="30" t="s">
        <v>29</v>
      </c>
      <c r="C49" s="58">
        <v>2</v>
      </c>
      <c r="D49" s="58">
        <v>2</v>
      </c>
      <c r="E49" s="61">
        <v>565.28</v>
      </c>
      <c r="F49" s="138">
        <f t="shared" si="3"/>
        <v>1.13056</v>
      </c>
      <c r="G49" s="111"/>
      <c r="H49" s="111"/>
      <c r="I49" s="111"/>
      <c r="J49" s="79"/>
      <c r="K49" s="80"/>
      <c r="L49" s="150"/>
      <c r="M49" s="155"/>
      <c r="N49" s="155"/>
      <c r="O49" s="155"/>
      <c r="P49" s="10"/>
      <c r="Q49" s="155"/>
      <c r="R49" s="155"/>
      <c r="S49" s="155"/>
      <c r="T49" s="155"/>
      <c r="U49" s="155"/>
      <c r="V49" s="155"/>
      <c r="W49" s="155"/>
      <c r="X49" s="155"/>
      <c r="Y49" s="39"/>
      <c r="Z49" s="39"/>
      <c r="AA49" s="39"/>
      <c r="AB49" s="40"/>
      <c r="AC49" s="40"/>
      <c r="AD49" s="40"/>
      <c r="AE49" s="40"/>
      <c r="AF49" s="40"/>
    </row>
    <row r="50" spans="2:32" x14ac:dyDescent="0.25">
      <c r="B50" s="153" t="s">
        <v>57</v>
      </c>
      <c r="C50" s="85"/>
      <c r="D50" s="85"/>
      <c r="E50" s="19"/>
      <c r="F50" s="138"/>
      <c r="G50" s="111">
        <f>F51+F52+F53+F54+F55+F56</f>
        <v>6.7122000000000002</v>
      </c>
      <c r="H50" s="111">
        <f>(G50*40)/100</f>
        <v>2.6848800000000002</v>
      </c>
      <c r="I50" s="111">
        <f>G50+H50</f>
        <v>9.3970800000000008</v>
      </c>
      <c r="J50" s="79">
        <v>8</v>
      </c>
      <c r="K50" s="80">
        <v>200</v>
      </c>
      <c r="L50" s="150"/>
      <c r="M50" s="155">
        <v>1.93</v>
      </c>
      <c r="N50" s="155">
        <v>1.73</v>
      </c>
      <c r="O50" s="155">
        <v>15.99</v>
      </c>
      <c r="P50" s="10">
        <v>89.32</v>
      </c>
      <c r="Q50" s="155">
        <v>3.13</v>
      </c>
      <c r="R50" s="155">
        <v>0</v>
      </c>
      <c r="S50" s="155">
        <v>0.05</v>
      </c>
      <c r="T50" s="155">
        <v>0.25</v>
      </c>
      <c r="U50" s="155">
        <v>25.26</v>
      </c>
      <c r="V50" s="155">
        <v>39.159999999999997</v>
      </c>
      <c r="W50" s="155">
        <v>8.93</v>
      </c>
      <c r="X50" s="155">
        <v>0.59899999999999998</v>
      </c>
      <c r="Y50" s="39"/>
      <c r="Z50" s="39"/>
      <c r="AA50" s="39"/>
      <c r="AB50" s="40"/>
      <c r="AC50" s="40"/>
      <c r="AD50" s="40"/>
      <c r="AE50" s="40"/>
      <c r="AF50" s="40"/>
    </row>
    <row r="51" spans="2:32" x14ac:dyDescent="0.25">
      <c r="B51" s="30" t="s">
        <v>58</v>
      </c>
      <c r="C51" s="58">
        <v>53</v>
      </c>
      <c r="D51" s="58">
        <v>53</v>
      </c>
      <c r="E51" s="61">
        <v>63.92</v>
      </c>
      <c r="F51" s="138">
        <f t="shared" ref="F51:F56" si="4">(E51/1000)*C51</f>
        <v>3.3877600000000001</v>
      </c>
      <c r="G51" s="111"/>
      <c r="H51" s="111"/>
      <c r="I51" s="111"/>
      <c r="J51" s="79"/>
      <c r="K51" s="80"/>
      <c r="L51" s="150"/>
      <c r="M51" s="155"/>
      <c r="N51" s="155"/>
      <c r="O51" s="155"/>
      <c r="P51" s="10"/>
      <c r="Q51" s="155"/>
      <c r="R51" s="155"/>
      <c r="S51" s="155"/>
      <c r="T51" s="155"/>
      <c r="U51" s="155"/>
      <c r="V51" s="155"/>
      <c r="W51" s="155"/>
      <c r="X51" s="155"/>
      <c r="Y51" s="39"/>
      <c r="Z51" s="39"/>
      <c r="AA51" s="39"/>
      <c r="AB51" s="40"/>
      <c r="AC51" s="40"/>
      <c r="AD51" s="40"/>
      <c r="AE51" s="40"/>
      <c r="AF51" s="40"/>
    </row>
    <row r="52" spans="2:32" x14ac:dyDescent="0.25">
      <c r="B52" s="44" t="s">
        <v>51</v>
      </c>
      <c r="C52" s="85">
        <v>2</v>
      </c>
      <c r="D52" s="85">
        <v>2</v>
      </c>
      <c r="E52" s="19">
        <v>9.02</v>
      </c>
      <c r="F52" s="138">
        <f t="shared" si="4"/>
        <v>1.804E-2</v>
      </c>
      <c r="G52" s="85"/>
      <c r="H52" s="111"/>
      <c r="I52" s="111"/>
      <c r="J52" s="79"/>
      <c r="K52" s="80"/>
      <c r="L52" s="150"/>
      <c r="M52" s="155"/>
      <c r="N52" s="155"/>
      <c r="O52" s="155"/>
      <c r="P52" s="10"/>
      <c r="Q52" s="155"/>
      <c r="R52" s="155"/>
      <c r="S52" s="155"/>
      <c r="T52" s="155"/>
      <c r="U52" s="155"/>
      <c r="V52" s="155"/>
      <c r="W52" s="155"/>
      <c r="X52" s="155"/>
      <c r="Y52" s="39"/>
      <c r="Z52" s="39"/>
      <c r="AA52" s="39"/>
      <c r="AB52" s="40"/>
      <c r="AC52" s="40"/>
      <c r="AD52" s="40"/>
      <c r="AE52" s="40"/>
      <c r="AF52" s="40"/>
    </row>
    <row r="53" spans="2:32" x14ac:dyDescent="0.25">
      <c r="B53" s="44" t="s">
        <v>46</v>
      </c>
      <c r="C53" s="85">
        <v>5</v>
      </c>
      <c r="D53" s="85">
        <v>3</v>
      </c>
      <c r="E53" s="19">
        <v>32</v>
      </c>
      <c r="F53" s="138">
        <f t="shared" si="4"/>
        <v>0.16</v>
      </c>
      <c r="G53" s="85"/>
      <c r="H53" s="111"/>
      <c r="I53" s="111"/>
      <c r="J53" s="79"/>
      <c r="K53" s="80"/>
      <c r="L53" s="150"/>
      <c r="M53" s="155"/>
      <c r="N53" s="155"/>
      <c r="O53" s="155"/>
      <c r="P53" s="10"/>
      <c r="Q53" s="155"/>
      <c r="R53" s="155"/>
      <c r="S53" s="155"/>
      <c r="T53" s="155"/>
      <c r="U53" s="155"/>
      <c r="V53" s="155"/>
      <c r="W53" s="155"/>
      <c r="X53" s="155"/>
      <c r="Y53" s="39"/>
      <c r="Z53" s="39"/>
      <c r="AA53" s="39"/>
      <c r="AB53" s="40"/>
      <c r="AC53" s="40"/>
      <c r="AD53" s="40"/>
      <c r="AE53" s="40"/>
      <c r="AF53" s="40"/>
    </row>
    <row r="54" spans="2:32" x14ac:dyDescent="0.25">
      <c r="B54" s="44" t="s">
        <v>44</v>
      </c>
      <c r="C54" s="85">
        <v>21</v>
      </c>
      <c r="D54" s="85">
        <v>17</v>
      </c>
      <c r="E54" s="19"/>
      <c r="F54" s="138">
        <f t="shared" si="4"/>
        <v>0</v>
      </c>
      <c r="G54" s="85"/>
      <c r="H54" s="111"/>
      <c r="I54" s="111"/>
      <c r="J54" s="79"/>
      <c r="K54" s="80"/>
      <c r="L54" s="150"/>
      <c r="M54" s="155"/>
      <c r="N54" s="155"/>
      <c r="O54" s="155"/>
      <c r="P54" s="10"/>
      <c r="Q54" s="155"/>
      <c r="R54" s="155"/>
      <c r="S54" s="155"/>
      <c r="T54" s="155"/>
      <c r="U54" s="155"/>
      <c r="V54" s="155"/>
      <c r="W54" s="155"/>
      <c r="X54" s="155"/>
      <c r="Y54" s="39"/>
      <c r="Z54" s="39"/>
      <c r="AA54" s="39"/>
      <c r="AB54" s="40"/>
      <c r="AC54" s="40"/>
      <c r="AD54" s="40"/>
      <c r="AE54" s="40"/>
      <c r="AF54" s="40"/>
    </row>
    <row r="55" spans="2:32" x14ac:dyDescent="0.25">
      <c r="B55" s="44" t="s">
        <v>45</v>
      </c>
      <c r="C55" s="85">
        <v>10</v>
      </c>
      <c r="D55" s="85">
        <v>6</v>
      </c>
      <c r="E55" s="19">
        <v>32</v>
      </c>
      <c r="F55" s="138">
        <f t="shared" si="4"/>
        <v>0.32</v>
      </c>
      <c r="G55" s="85"/>
      <c r="H55" s="111"/>
      <c r="I55" s="111"/>
      <c r="J55" s="79"/>
      <c r="K55" s="80"/>
      <c r="L55" s="150"/>
      <c r="M55" s="155"/>
      <c r="N55" s="155"/>
      <c r="O55" s="155"/>
      <c r="P55" s="10"/>
      <c r="Q55" s="155"/>
      <c r="R55" s="155"/>
      <c r="S55" s="155"/>
      <c r="T55" s="155"/>
      <c r="U55" s="155"/>
      <c r="V55" s="155"/>
      <c r="W55" s="155"/>
      <c r="X55" s="155"/>
      <c r="Y55" s="39"/>
      <c r="Z55" s="39"/>
      <c r="AA55" s="39"/>
      <c r="AB55" s="40"/>
      <c r="AC55" s="40"/>
      <c r="AD55" s="40"/>
      <c r="AE55" s="40"/>
      <c r="AF55" s="40"/>
    </row>
    <row r="56" spans="2:32" x14ac:dyDescent="0.25">
      <c r="B56" s="44" t="s">
        <v>29</v>
      </c>
      <c r="C56" s="85">
        <v>5</v>
      </c>
      <c r="D56" s="85">
        <v>5</v>
      </c>
      <c r="E56" s="19">
        <v>565.28</v>
      </c>
      <c r="F56" s="138">
        <f t="shared" si="4"/>
        <v>2.8264</v>
      </c>
      <c r="G56" s="85"/>
      <c r="H56" s="111"/>
      <c r="I56" s="111"/>
      <c r="J56" s="79"/>
      <c r="K56" s="80"/>
      <c r="L56" s="150"/>
      <c r="M56" s="155"/>
      <c r="N56" s="155"/>
      <c r="O56" s="155"/>
      <c r="P56" s="10"/>
      <c r="Q56" s="155"/>
      <c r="R56" s="155"/>
      <c r="S56" s="155"/>
      <c r="T56" s="155"/>
      <c r="U56" s="155"/>
      <c r="V56" s="155"/>
      <c r="W56" s="155"/>
      <c r="X56" s="155"/>
      <c r="Y56" s="39"/>
      <c r="Z56" s="39"/>
      <c r="AA56" s="39"/>
      <c r="AB56" s="40"/>
      <c r="AC56" s="40"/>
      <c r="AD56" s="40"/>
      <c r="AE56" s="40"/>
      <c r="AF56" s="40"/>
    </row>
    <row r="57" spans="2:32" x14ac:dyDescent="0.25">
      <c r="B57" s="153" t="s">
        <v>59</v>
      </c>
      <c r="C57" s="85"/>
      <c r="D57" s="85"/>
      <c r="E57" s="19"/>
      <c r="F57" s="138"/>
      <c r="G57" s="111">
        <f>F58+F59</f>
        <v>3.7734999999999999</v>
      </c>
      <c r="H57" s="111">
        <f>(G57*40)/100</f>
        <v>1.5094000000000001</v>
      </c>
      <c r="I57" s="111">
        <f>G57+H57</f>
        <v>5.2828999999999997</v>
      </c>
      <c r="J57" s="79">
        <v>5</v>
      </c>
      <c r="K57" s="80">
        <v>200</v>
      </c>
      <c r="L57" s="150"/>
      <c r="M57" s="155">
        <v>0.5</v>
      </c>
      <c r="N57" s="155">
        <v>0</v>
      </c>
      <c r="O57" s="155">
        <v>18</v>
      </c>
      <c r="P57" s="10">
        <v>74</v>
      </c>
      <c r="Q57" s="155">
        <v>0.18</v>
      </c>
      <c r="R57" s="155">
        <v>0</v>
      </c>
      <c r="S57" s="155">
        <v>0</v>
      </c>
      <c r="T57" s="155">
        <v>0</v>
      </c>
      <c r="U57" s="155">
        <v>21.75</v>
      </c>
      <c r="V57" s="155">
        <v>14.74</v>
      </c>
      <c r="W57" s="155">
        <v>5.74</v>
      </c>
      <c r="X57" s="155">
        <v>0.45</v>
      </c>
      <c r="Y57" s="39"/>
      <c r="Z57" s="39"/>
      <c r="AA57" s="39"/>
      <c r="AB57" s="40"/>
      <c r="AC57" s="40"/>
      <c r="AD57" s="40"/>
      <c r="AE57" s="40"/>
      <c r="AF57" s="40"/>
    </row>
    <row r="58" spans="2:32" x14ac:dyDescent="0.25">
      <c r="B58" s="30" t="s">
        <v>60</v>
      </c>
      <c r="C58" s="58">
        <v>22</v>
      </c>
      <c r="D58" s="58">
        <v>22</v>
      </c>
      <c r="E58" s="61">
        <v>145</v>
      </c>
      <c r="F58" s="138">
        <f>(E58/1000)*C58</f>
        <v>3.19</v>
      </c>
      <c r="G58" s="111"/>
      <c r="H58" s="111"/>
      <c r="I58" s="111"/>
      <c r="J58" s="79"/>
      <c r="K58" s="80"/>
      <c r="L58" s="150"/>
      <c r="M58" s="155"/>
      <c r="N58" s="155"/>
      <c r="O58" s="155"/>
      <c r="P58" s="10"/>
      <c r="Q58" s="155"/>
      <c r="R58" s="155"/>
      <c r="S58" s="155"/>
      <c r="T58" s="155"/>
      <c r="U58" s="155"/>
      <c r="V58" s="155"/>
      <c r="W58" s="155"/>
      <c r="X58" s="155"/>
      <c r="Y58" s="39"/>
      <c r="Z58" s="39"/>
      <c r="AA58" s="39"/>
      <c r="AB58" s="40"/>
      <c r="AC58" s="40"/>
      <c r="AD58" s="40"/>
      <c r="AE58" s="40"/>
      <c r="AF58" s="40"/>
    </row>
    <row r="59" spans="2:32" x14ac:dyDescent="0.25">
      <c r="B59" s="44" t="s">
        <v>27</v>
      </c>
      <c r="C59" s="85">
        <v>10</v>
      </c>
      <c r="D59" s="85">
        <v>10</v>
      </c>
      <c r="E59" s="19">
        <v>58.35</v>
      </c>
      <c r="F59" s="138">
        <f>(E59/1000)*C59</f>
        <v>0.58350000000000002</v>
      </c>
      <c r="G59" s="85"/>
      <c r="H59" s="111"/>
      <c r="I59" s="111"/>
      <c r="J59" s="79"/>
      <c r="K59" s="80"/>
      <c r="L59" s="150"/>
      <c r="M59" s="155"/>
      <c r="N59" s="155"/>
      <c r="O59" s="155"/>
      <c r="P59" s="10"/>
      <c r="Q59" s="155"/>
      <c r="R59" s="155"/>
      <c r="S59" s="155"/>
      <c r="T59" s="155"/>
      <c r="U59" s="155"/>
      <c r="V59" s="155"/>
      <c r="W59" s="155"/>
      <c r="X59" s="155"/>
      <c r="Y59" s="39"/>
      <c r="Z59" s="39"/>
      <c r="AA59" s="39"/>
      <c r="AB59" s="40"/>
      <c r="AC59" s="40"/>
      <c r="AD59" s="40"/>
      <c r="AE59" s="40"/>
      <c r="AF59" s="40"/>
    </row>
    <row r="60" spans="2:32" x14ac:dyDescent="0.25">
      <c r="B60" s="44" t="s">
        <v>61</v>
      </c>
      <c r="C60" s="85">
        <v>200</v>
      </c>
      <c r="D60" s="85">
        <v>200</v>
      </c>
      <c r="E60" s="19"/>
      <c r="F60" s="138"/>
      <c r="G60" s="140"/>
      <c r="H60" s="111"/>
      <c r="I60" s="111"/>
      <c r="J60" s="79"/>
      <c r="K60" s="80"/>
      <c r="L60" s="150"/>
      <c r="M60" s="155"/>
      <c r="N60" s="155"/>
      <c r="O60" s="155"/>
      <c r="P60" s="10"/>
      <c r="Q60" s="155"/>
      <c r="R60" s="155"/>
      <c r="S60" s="155"/>
      <c r="T60" s="155"/>
      <c r="U60" s="155"/>
      <c r="V60" s="155"/>
      <c r="W60" s="155"/>
      <c r="X60" s="155"/>
      <c r="Y60" s="39"/>
      <c r="Z60" s="39"/>
      <c r="AA60" s="39"/>
      <c r="AB60" s="40"/>
      <c r="AC60" s="40"/>
      <c r="AD60" s="40"/>
      <c r="AE60" s="40"/>
      <c r="AF60" s="40"/>
    </row>
    <row r="61" spans="2:32" x14ac:dyDescent="0.25">
      <c r="B61" s="153" t="s">
        <v>62</v>
      </c>
      <c r="C61" s="85">
        <v>90</v>
      </c>
      <c r="D61" s="85">
        <v>90</v>
      </c>
      <c r="E61" s="19">
        <v>23.33</v>
      </c>
      <c r="F61" s="138">
        <f>(E61/1000)*C61</f>
        <v>2.0996999999999999</v>
      </c>
      <c r="G61" s="111">
        <f>F61</f>
        <v>2.0996999999999999</v>
      </c>
      <c r="H61" s="111">
        <f>(G61*40)/100</f>
        <v>0.83987999999999996</v>
      </c>
      <c r="I61" s="111">
        <f>G61+H61</f>
        <v>2.9395799999999999</v>
      </c>
      <c r="J61" s="79">
        <v>3</v>
      </c>
      <c r="K61" s="80">
        <v>30</v>
      </c>
      <c r="L61" s="150"/>
      <c r="M61" s="155">
        <v>2.4</v>
      </c>
      <c r="N61" s="155">
        <v>0.5</v>
      </c>
      <c r="O61" s="155">
        <v>11.4</v>
      </c>
      <c r="P61" s="10">
        <v>59</v>
      </c>
      <c r="Q61" s="155">
        <v>0</v>
      </c>
      <c r="R61" s="155">
        <v>0.03</v>
      </c>
      <c r="S61" s="155">
        <v>0</v>
      </c>
      <c r="T61" s="155">
        <v>0.39</v>
      </c>
      <c r="U61" s="155">
        <v>6.77</v>
      </c>
      <c r="V61" s="155">
        <v>25.58</v>
      </c>
      <c r="W61" s="155">
        <v>9.7100000000000009</v>
      </c>
      <c r="X61" s="155">
        <v>0.59</v>
      </c>
      <c r="Y61" s="39"/>
      <c r="Z61" s="39"/>
      <c r="AA61" s="39"/>
      <c r="AB61" s="40"/>
      <c r="AC61" s="40"/>
      <c r="AD61" s="40"/>
      <c r="AE61" s="40"/>
      <c r="AF61" s="40"/>
    </row>
    <row r="62" spans="2:32" x14ac:dyDescent="0.25">
      <c r="B62" s="156"/>
      <c r="C62" s="103"/>
      <c r="D62" s="103"/>
      <c r="E62" s="141"/>
      <c r="F62" s="138"/>
      <c r="G62" s="111"/>
      <c r="H62" s="111"/>
      <c r="I62" s="111"/>
      <c r="J62" s="79"/>
      <c r="K62" s="32"/>
      <c r="L62" s="33"/>
      <c r="M62" s="155"/>
      <c r="N62" s="155"/>
      <c r="O62" s="155"/>
      <c r="P62" s="10"/>
      <c r="Q62" s="155"/>
      <c r="R62" s="155"/>
      <c r="S62" s="155"/>
      <c r="T62" s="155"/>
      <c r="U62" s="155"/>
      <c r="V62" s="155"/>
      <c r="W62" s="155"/>
      <c r="X62" s="155"/>
      <c r="Y62" s="39"/>
      <c r="Z62" s="39"/>
      <c r="AA62" s="39"/>
      <c r="AB62" s="40"/>
      <c r="AC62" s="40"/>
      <c r="AD62" s="40"/>
      <c r="AE62" s="40"/>
      <c r="AF62" s="40"/>
    </row>
    <row r="63" spans="2:32" x14ac:dyDescent="0.25">
      <c r="B63" s="156"/>
      <c r="C63" s="103"/>
      <c r="D63" s="103"/>
      <c r="E63" s="141"/>
      <c r="F63" s="142"/>
      <c r="G63" s="143"/>
      <c r="H63" s="111"/>
      <c r="I63" s="144"/>
      <c r="J63" s="34"/>
      <c r="K63" s="32"/>
      <c r="L63" s="33"/>
      <c r="M63" s="155"/>
      <c r="N63" s="155"/>
      <c r="O63" s="155"/>
      <c r="P63" s="10"/>
      <c r="Q63" s="155"/>
      <c r="R63" s="155"/>
      <c r="S63" s="155"/>
      <c r="T63" s="155"/>
      <c r="U63" s="155"/>
      <c r="V63" s="155"/>
      <c r="W63" s="155"/>
      <c r="X63" s="155"/>
      <c r="Y63" s="39"/>
      <c r="Z63" s="39"/>
      <c r="AA63" s="39"/>
      <c r="AB63" s="40"/>
      <c r="AC63" s="40"/>
      <c r="AD63" s="40"/>
      <c r="AE63" s="40"/>
      <c r="AF63" s="40"/>
    </row>
    <row r="64" spans="2:32" x14ac:dyDescent="0.25">
      <c r="B64" s="44"/>
      <c r="C64" s="85"/>
      <c r="D64" s="85"/>
      <c r="E64" s="19"/>
      <c r="F64" s="85"/>
      <c r="G64" s="85"/>
      <c r="H64" s="116" t="s">
        <v>194</v>
      </c>
      <c r="I64" s="117">
        <f>I25+I42+I50+I57+I61</f>
        <v>66.133675999999994</v>
      </c>
      <c r="J64" s="117">
        <v>70</v>
      </c>
      <c r="K64" s="92"/>
      <c r="L64" s="150"/>
      <c r="M64" s="155"/>
      <c r="N64" s="155"/>
      <c r="O64" s="155"/>
      <c r="P64" s="10"/>
      <c r="Q64" s="155"/>
      <c r="R64" s="155"/>
      <c r="S64" s="155"/>
      <c r="T64" s="155"/>
      <c r="U64" s="155"/>
      <c r="V64" s="155"/>
      <c r="W64" s="155"/>
      <c r="X64" s="155"/>
      <c r="Y64" s="39"/>
      <c r="Z64" s="39"/>
      <c r="AA64" s="39"/>
      <c r="AB64" s="40"/>
      <c r="AC64" s="40"/>
      <c r="AD64" s="40"/>
      <c r="AE64" s="40"/>
      <c r="AF64" s="40"/>
    </row>
    <row r="65" spans="1:32" x14ac:dyDescent="0.25">
      <c r="A65" s="39"/>
      <c r="B65" s="156"/>
      <c r="C65" s="103"/>
      <c r="D65" s="103"/>
      <c r="E65" s="141"/>
      <c r="F65" s="142"/>
      <c r="G65" s="143"/>
      <c r="H65" s="111"/>
      <c r="I65" s="144"/>
      <c r="J65" s="34"/>
      <c r="K65" s="32"/>
      <c r="L65" s="33"/>
      <c r="M65" s="155"/>
      <c r="N65" s="155"/>
      <c r="O65" s="155"/>
      <c r="P65" s="10"/>
      <c r="Q65" s="155"/>
      <c r="R65" s="155"/>
      <c r="S65" s="155"/>
      <c r="T65" s="155"/>
      <c r="U65" s="155"/>
      <c r="V65" s="155"/>
      <c r="W65" s="155"/>
      <c r="X65" s="155"/>
      <c r="Y65" s="39"/>
      <c r="Z65" s="39"/>
      <c r="AA65" s="39"/>
      <c r="AB65" s="40"/>
      <c r="AC65" s="40"/>
      <c r="AD65" s="40"/>
      <c r="AE65" s="40"/>
      <c r="AF65" s="40"/>
    </row>
    <row r="66" spans="1:32" x14ac:dyDescent="0.25">
      <c r="A66" s="39"/>
      <c r="B66" s="87" t="s">
        <v>63</v>
      </c>
      <c r="C66" s="12"/>
      <c r="D66" s="12"/>
      <c r="E66" s="135"/>
      <c r="F66" s="12"/>
      <c r="G66" s="12"/>
      <c r="H66" s="111"/>
      <c r="I66" s="12"/>
      <c r="J66" s="13"/>
      <c r="K66" s="14"/>
      <c r="L66" s="74"/>
      <c r="M66" s="155">
        <f t="shared" ref="M66:X66" si="5">M68+M78</f>
        <v>7.0299999999999994</v>
      </c>
      <c r="N66" s="155">
        <f t="shared" si="5"/>
        <v>5.37</v>
      </c>
      <c r="O66" s="155">
        <f t="shared" si="5"/>
        <v>57.519999999999996</v>
      </c>
      <c r="P66" s="155">
        <f t="shared" si="5"/>
        <v>303.5</v>
      </c>
      <c r="Q66" s="155">
        <f t="shared" si="5"/>
        <v>0.57600000000000007</v>
      </c>
      <c r="R66" s="155">
        <f t="shared" si="5"/>
        <v>7.2000000000000008E-2</v>
      </c>
      <c r="S66" s="155">
        <f t="shared" si="5"/>
        <v>0.02</v>
      </c>
      <c r="T66" s="155">
        <f t="shared" si="5"/>
        <v>0</v>
      </c>
      <c r="U66" s="155">
        <f t="shared" si="5"/>
        <v>128.80000000000001</v>
      </c>
      <c r="V66" s="155">
        <f t="shared" si="5"/>
        <v>84.25</v>
      </c>
      <c r="W66" s="155">
        <f t="shared" si="5"/>
        <v>13.37</v>
      </c>
      <c r="X66" s="155">
        <f t="shared" si="5"/>
        <v>0.89900000000000002</v>
      </c>
      <c r="Y66" s="39"/>
      <c r="Z66" s="39"/>
      <c r="AA66" s="39"/>
      <c r="AB66" s="40"/>
      <c r="AC66" s="40"/>
      <c r="AD66" s="40"/>
      <c r="AE66" s="40"/>
      <c r="AF66" s="40"/>
    </row>
    <row r="67" spans="1:32" x14ac:dyDescent="0.25">
      <c r="A67" s="39"/>
      <c r="B67" s="101" t="s">
        <v>64</v>
      </c>
      <c r="C67" s="88"/>
      <c r="D67" s="88"/>
      <c r="E67" s="145"/>
      <c r="F67" s="146"/>
      <c r="G67" s="147"/>
      <c r="H67" s="111"/>
      <c r="I67" s="147"/>
      <c r="J67" s="35"/>
      <c r="K67" s="36"/>
      <c r="L67" s="100"/>
      <c r="M67" s="93"/>
      <c r="N67" s="155"/>
      <c r="O67" s="155"/>
      <c r="P67" s="10"/>
      <c r="Q67" s="155"/>
      <c r="R67" s="155"/>
      <c r="S67" s="155"/>
      <c r="T67" s="155"/>
      <c r="U67" s="155"/>
      <c r="V67" s="155"/>
      <c r="W67" s="155"/>
      <c r="X67" s="155"/>
      <c r="Y67" s="39"/>
      <c r="Z67" s="39"/>
      <c r="AA67" s="39"/>
      <c r="AB67" s="40"/>
      <c r="AC67" s="40"/>
      <c r="AD67" s="40"/>
      <c r="AE67" s="40"/>
      <c r="AF67" s="40"/>
    </row>
    <row r="68" spans="1:32" ht="15" customHeight="1" x14ac:dyDescent="0.25">
      <c r="A68" s="40"/>
      <c r="B68" s="591" t="s">
        <v>65</v>
      </c>
      <c r="C68" s="591"/>
      <c r="D68" s="591"/>
      <c r="E68" s="591"/>
      <c r="F68" s="113"/>
      <c r="G68" s="111">
        <f>F69+F70+F71+F72+F73+F74+F75+F76+F77</f>
        <v>7.2389699999999984</v>
      </c>
      <c r="H68" s="111">
        <f>(G68*40)/100</f>
        <v>2.8955879999999992</v>
      </c>
      <c r="I68" s="111">
        <f>G68+H68</f>
        <v>10.134557999999998</v>
      </c>
      <c r="J68" s="79">
        <v>10</v>
      </c>
      <c r="K68" s="80">
        <v>70</v>
      </c>
      <c r="L68" s="150"/>
      <c r="M68" s="155">
        <v>4.13</v>
      </c>
      <c r="N68" s="155">
        <v>2.17</v>
      </c>
      <c r="O68" s="155">
        <v>38.22</v>
      </c>
      <c r="P68" s="150">
        <v>185.5</v>
      </c>
      <c r="Q68" s="155">
        <v>5.6000000000000001E-2</v>
      </c>
      <c r="R68" s="155">
        <v>4.2000000000000003E-2</v>
      </c>
      <c r="S68" s="155"/>
      <c r="T68" s="155"/>
      <c r="U68" s="155">
        <v>11.9</v>
      </c>
      <c r="V68" s="155"/>
      <c r="W68" s="155"/>
      <c r="X68" s="155">
        <v>0.749</v>
      </c>
      <c r="Y68" s="40"/>
      <c r="Z68" s="40"/>
      <c r="AA68" s="40"/>
      <c r="AB68" s="40"/>
      <c r="AC68" s="40"/>
      <c r="AD68" s="40"/>
      <c r="AE68" s="40"/>
      <c r="AF68" s="40"/>
    </row>
    <row r="69" spans="1:32" x14ac:dyDescent="0.25">
      <c r="A69" s="40"/>
      <c r="B69" s="29" t="s">
        <v>66</v>
      </c>
      <c r="C69" s="44">
        <v>30</v>
      </c>
      <c r="D69" s="29">
        <v>30</v>
      </c>
      <c r="E69" s="125">
        <v>26</v>
      </c>
      <c r="F69" s="113">
        <f t="shared" ref="F69:F77" si="6">(E69/1000)*C69</f>
        <v>0.77999999999999992</v>
      </c>
      <c r="G69" s="111"/>
      <c r="H69" s="111"/>
      <c r="I69" s="111"/>
      <c r="J69" s="79"/>
      <c r="K69" s="80"/>
      <c r="L69" s="150"/>
      <c r="M69" s="155"/>
      <c r="N69" s="155"/>
      <c r="O69" s="155"/>
      <c r="P69" s="150"/>
      <c r="Q69" s="150"/>
      <c r="R69" s="150"/>
      <c r="S69" s="150"/>
      <c r="T69" s="150"/>
      <c r="U69" s="150"/>
      <c r="V69" s="150"/>
      <c r="W69" s="150"/>
      <c r="X69" s="150"/>
      <c r="Y69" s="40"/>
      <c r="Z69" s="40"/>
      <c r="AA69" s="40"/>
      <c r="AB69" s="40"/>
      <c r="AC69" s="40"/>
      <c r="AD69" s="40"/>
      <c r="AE69" s="40"/>
      <c r="AF69" s="40"/>
    </row>
    <row r="70" spans="1:32" x14ac:dyDescent="0.25">
      <c r="A70" s="40"/>
      <c r="B70" s="31" t="s">
        <v>27</v>
      </c>
      <c r="C70" s="44">
        <v>3</v>
      </c>
      <c r="D70" s="29">
        <v>3</v>
      </c>
      <c r="E70" s="126">
        <v>55</v>
      </c>
      <c r="F70" s="113">
        <f t="shared" si="6"/>
        <v>0.16500000000000001</v>
      </c>
      <c r="G70" s="111"/>
      <c r="H70" s="111"/>
      <c r="I70" s="111"/>
      <c r="J70" s="79"/>
      <c r="K70" s="80"/>
      <c r="L70" s="150"/>
      <c r="M70" s="155"/>
      <c r="N70" s="155"/>
      <c r="O70" s="155"/>
      <c r="P70" s="10"/>
      <c r="Q70" s="155"/>
      <c r="R70" s="155"/>
      <c r="S70" s="157"/>
      <c r="T70" s="157"/>
      <c r="U70" s="155"/>
      <c r="V70" s="155"/>
      <c r="W70" s="155"/>
      <c r="X70" s="155"/>
      <c r="Y70" s="40"/>
      <c r="Z70" s="40"/>
      <c r="AA70" s="40"/>
      <c r="AB70" s="40"/>
      <c r="AC70" s="40"/>
      <c r="AD70" s="40"/>
      <c r="AE70" s="40"/>
      <c r="AF70" s="40"/>
    </row>
    <row r="71" spans="1:32" x14ac:dyDescent="0.25">
      <c r="A71" s="40"/>
      <c r="B71" s="30" t="s">
        <v>67</v>
      </c>
      <c r="C71" s="58">
        <v>26</v>
      </c>
      <c r="D71" s="58">
        <v>26</v>
      </c>
      <c r="E71" s="114">
        <v>105</v>
      </c>
      <c r="F71" s="113">
        <f t="shared" si="6"/>
        <v>2.73</v>
      </c>
      <c r="G71" s="111"/>
      <c r="H71" s="111"/>
      <c r="I71" s="111"/>
      <c r="J71" s="79"/>
      <c r="K71" s="80"/>
      <c r="L71" s="150"/>
      <c r="M71" s="155"/>
      <c r="N71" s="155"/>
      <c r="O71" s="155"/>
      <c r="P71" s="150"/>
      <c r="Q71" s="150"/>
      <c r="R71" s="150"/>
      <c r="S71" s="150"/>
      <c r="T71" s="150"/>
      <c r="U71" s="150"/>
      <c r="V71" s="150"/>
      <c r="W71" s="150"/>
      <c r="X71" s="150"/>
      <c r="Y71" s="40"/>
      <c r="Z71" s="40"/>
      <c r="AA71" s="40"/>
      <c r="AB71" s="40"/>
      <c r="AC71" s="40"/>
      <c r="AD71" s="40"/>
      <c r="AE71" s="40"/>
      <c r="AF71" s="40"/>
    </row>
    <row r="72" spans="1:32" x14ac:dyDescent="0.25">
      <c r="A72" s="40"/>
      <c r="B72" s="31" t="s">
        <v>68</v>
      </c>
      <c r="C72" s="58">
        <v>3</v>
      </c>
      <c r="D72" s="58">
        <v>3</v>
      </c>
      <c r="E72" s="114">
        <v>458.33</v>
      </c>
      <c r="F72" s="113">
        <f t="shared" si="6"/>
        <v>1.3749899999999999</v>
      </c>
      <c r="G72" s="111"/>
      <c r="H72" s="111"/>
      <c r="I72" s="111"/>
      <c r="J72" s="79"/>
      <c r="K72" s="80"/>
      <c r="L72" s="150"/>
      <c r="M72" s="155"/>
      <c r="N72" s="155"/>
      <c r="O72" s="155"/>
      <c r="P72" s="150"/>
      <c r="Q72" s="150"/>
      <c r="R72" s="150"/>
      <c r="S72" s="150"/>
      <c r="T72" s="150"/>
      <c r="U72" s="150"/>
      <c r="V72" s="150"/>
      <c r="W72" s="150"/>
      <c r="X72" s="150"/>
      <c r="Y72" s="40"/>
      <c r="Z72" s="40"/>
      <c r="AA72" s="40"/>
      <c r="AB72" s="40"/>
      <c r="AC72" s="40"/>
      <c r="AD72" s="40"/>
      <c r="AE72" s="40"/>
      <c r="AF72" s="40"/>
    </row>
    <row r="73" spans="1:32" x14ac:dyDescent="0.25">
      <c r="A73" s="40"/>
      <c r="B73" s="30" t="s">
        <v>52</v>
      </c>
      <c r="C73" s="58">
        <v>6.3</v>
      </c>
      <c r="D73" s="58">
        <v>6.3</v>
      </c>
      <c r="E73" s="114">
        <v>130</v>
      </c>
      <c r="F73" s="113">
        <f t="shared" si="6"/>
        <v>0.81899999999999995</v>
      </c>
      <c r="G73" s="111"/>
      <c r="H73" s="111"/>
      <c r="I73" s="111"/>
      <c r="J73" s="79"/>
      <c r="K73" s="80"/>
      <c r="L73" s="150"/>
      <c r="M73" s="155"/>
      <c r="N73" s="155"/>
      <c r="O73" s="155"/>
      <c r="P73" s="150"/>
      <c r="Q73" s="150"/>
      <c r="R73" s="150"/>
      <c r="S73" s="150"/>
      <c r="T73" s="150"/>
      <c r="U73" s="150"/>
      <c r="V73" s="150"/>
      <c r="W73" s="150"/>
      <c r="X73" s="150"/>
      <c r="Y73" s="40"/>
      <c r="Z73" s="40"/>
      <c r="AA73" s="40"/>
      <c r="AB73" s="40"/>
      <c r="AC73" s="40"/>
      <c r="AD73" s="40"/>
      <c r="AE73" s="40"/>
      <c r="AF73" s="40"/>
    </row>
    <row r="74" spans="1:32" x14ac:dyDescent="0.25">
      <c r="A74" s="40"/>
      <c r="B74" s="31" t="s">
        <v>69</v>
      </c>
      <c r="C74" s="58">
        <v>0.2</v>
      </c>
      <c r="D74" s="58">
        <v>0.2</v>
      </c>
      <c r="E74" s="114">
        <v>902</v>
      </c>
      <c r="F74" s="113">
        <f t="shared" si="6"/>
        <v>0.1804</v>
      </c>
      <c r="G74" s="111"/>
      <c r="H74" s="111"/>
      <c r="I74" s="111"/>
      <c r="J74" s="79"/>
      <c r="K74" s="80"/>
      <c r="L74" s="150"/>
      <c r="M74" s="155"/>
      <c r="N74" s="155"/>
      <c r="O74" s="155"/>
      <c r="P74" s="150"/>
      <c r="Q74" s="150"/>
      <c r="R74" s="150"/>
      <c r="S74" s="150"/>
      <c r="T74" s="150"/>
      <c r="U74" s="150"/>
      <c r="V74" s="150"/>
      <c r="W74" s="150"/>
      <c r="X74" s="150"/>
      <c r="Y74" s="40"/>
      <c r="Z74" s="40"/>
      <c r="AA74" s="40"/>
      <c r="AB74" s="40"/>
      <c r="AC74" s="40"/>
      <c r="AD74" s="40"/>
      <c r="AE74" s="40"/>
      <c r="AF74" s="40"/>
    </row>
    <row r="75" spans="1:32" x14ac:dyDescent="0.25">
      <c r="A75" s="40"/>
      <c r="B75" s="30" t="s">
        <v>70</v>
      </c>
      <c r="C75" s="58">
        <v>2.2000000000000002</v>
      </c>
      <c r="D75" s="58">
        <v>2.2000000000000002</v>
      </c>
      <c r="E75" s="114">
        <v>115.9</v>
      </c>
      <c r="F75" s="113">
        <f t="shared" si="6"/>
        <v>0.25498000000000004</v>
      </c>
      <c r="G75" s="111"/>
      <c r="H75" s="111"/>
      <c r="I75" s="111"/>
      <c r="J75" s="79"/>
      <c r="K75" s="80"/>
      <c r="L75" s="150"/>
      <c r="M75" s="155"/>
      <c r="N75" s="155"/>
      <c r="O75" s="155"/>
      <c r="P75" s="150"/>
      <c r="Q75" s="150"/>
      <c r="R75" s="150"/>
      <c r="S75" s="150"/>
      <c r="T75" s="150"/>
      <c r="U75" s="150"/>
      <c r="V75" s="150"/>
      <c r="W75" s="150"/>
      <c r="X75" s="150"/>
      <c r="Y75" s="40"/>
      <c r="Z75" s="40"/>
      <c r="AA75" s="40"/>
      <c r="AB75" s="40"/>
      <c r="AC75" s="40"/>
      <c r="AD75" s="40"/>
      <c r="AE75" s="40"/>
      <c r="AF75" s="40"/>
    </row>
    <row r="76" spans="1:32" ht="30" x14ac:dyDescent="0.25">
      <c r="A76" s="40"/>
      <c r="B76" s="29" t="s">
        <v>55</v>
      </c>
      <c r="C76" s="44">
        <v>15</v>
      </c>
      <c r="D76" s="29">
        <v>15</v>
      </c>
      <c r="E76" s="125">
        <v>56.64</v>
      </c>
      <c r="F76" s="113">
        <f t="shared" si="6"/>
        <v>0.84960000000000002</v>
      </c>
      <c r="G76" s="111"/>
      <c r="H76" s="111"/>
      <c r="I76" s="111"/>
      <c r="J76" s="79"/>
      <c r="K76" s="80"/>
      <c r="L76" s="150"/>
      <c r="M76" s="155"/>
      <c r="N76" s="155"/>
      <c r="O76" s="155"/>
      <c r="P76" s="150"/>
      <c r="Q76" s="150"/>
      <c r="R76" s="150"/>
      <c r="S76" s="150"/>
      <c r="T76" s="150"/>
      <c r="U76" s="150"/>
      <c r="V76" s="150"/>
      <c r="W76" s="150"/>
      <c r="X76" s="150"/>
      <c r="Y76" s="40"/>
      <c r="Z76" s="40"/>
      <c r="AA76" s="40"/>
      <c r="AB76" s="40"/>
      <c r="AC76" s="40"/>
      <c r="AD76" s="40"/>
      <c r="AE76" s="40"/>
      <c r="AF76" s="40"/>
    </row>
    <row r="77" spans="1:32" ht="30" x14ac:dyDescent="0.25">
      <c r="A77" s="40"/>
      <c r="B77" s="31" t="s">
        <v>71</v>
      </c>
      <c r="C77" s="58">
        <v>1</v>
      </c>
      <c r="D77" s="58">
        <v>1</v>
      </c>
      <c r="E77" s="114">
        <v>85</v>
      </c>
      <c r="F77" s="113">
        <f t="shared" si="6"/>
        <v>8.5000000000000006E-2</v>
      </c>
      <c r="G77" s="111"/>
      <c r="H77" s="111"/>
      <c r="I77" s="111"/>
      <c r="J77" s="79"/>
      <c r="K77" s="80"/>
      <c r="L77" s="150"/>
      <c r="M77" s="155"/>
      <c r="N77" s="155"/>
      <c r="O77" s="155"/>
      <c r="P77" s="150"/>
      <c r="Q77" s="150"/>
      <c r="R77" s="150"/>
      <c r="S77" s="150"/>
      <c r="T77" s="150"/>
      <c r="U77" s="150"/>
      <c r="V77" s="150"/>
      <c r="W77" s="150"/>
      <c r="X77" s="150"/>
      <c r="Y77" s="40"/>
      <c r="Z77" s="40"/>
      <c r="AA77" s="40"/>
      <c r="AB77" s="40"/>
      <c r="AC77" s="40"/>
      <c r="AD77" s="40"/>
      <c r="AE77" s="40"/>
      <c r="AF77" s="40"/>
    </row>
    <row r="78" spans="1:32" x14ac:dyDescent="0.25">
      <c r="A78" s="40"/>
      <c r="B78" s="563" t="s">
        <v>72</v>
      </c>
      <c r="C78" s="563"/>
      <c r="D78" s="563"/>
      <c r="E78" s="114"/>
      <c r="F78" s="53"/>
      <c r="G78" s="111">
        <f>F79+F80+F81</f>
        <v>7.2213300000000009</v>
      </c>
      <c r="H78" s="111">
        <f>(G78*40)/100</f>
        <v>2.8885320000000001</v>
      </c>
      <c r="I78" s="111">
        <f>G78+H78</f>
        <v>10.109862000000001</v>
      </c>
      <c r="J78" s="79">
        <v>10</v>
      </c>
      <c r="K78" s="80">
        <v>200</v>
      </c>
      <c r="L78" s="150"/>
      <c r="M78" s="155">
        <v>2.9</v>
      </c>
      <c r="N78" s="155">
        <v>3.2</v>
      </c>
      <c r="O78" s="155">
        <v>19.3</v>
      </c>
      <c r="P78" s="150">
        <v>118</v>
      </c>
      <c r="Q78" s="155">
        <v>0.52</v>
      </c>
      <c r="R78" s="155">
        <v>0.03</v>
      </c>
      <c r="S78" s="155">
        <v>0.02</v>
      </c>
      <c r="T78" s="155">
        <v>0</v>
      </c>
      <c r="U78" s="155">
        <v>116.9</v>
      </c>
      <c r="V78" s="155">
        <v>84.25</v>
      </c>
      <c r="W78" s="155">
        <v>13.37</v>
      </c>
      <c r="X78" s="155">
        <v>0.15</v>
      </c>
      <c r="Y78" s="40"/>
      <c r="Z78" s="40"/>
      <c r="AA78" s="40"/>
      <c r="AB78" s="40"/>
      <c r="AC78" s="40"/>
      <c r="AD78" s="40"/>
      <c r="AE78" s="40"/>
      <c r="AF78" s="40"/>
    </row>
    <row r="79" spans="1:32" x14ac:dyDescent="0.25">
      <c r="A79" s="40"/>
      <c r="B79" s="44" t="s">
        <v>73</v>
      </c>
      <c r="C79" s="150">
        <v>2</v>
      </c>
      <c r="D79" s="150">
        <v>2</v>
      </c>
      <c r="E79" s="157">
        <v>341.04</v>
      </c>
      <c r="F79" s="113">
        <f>(E79/1000)*C79</f>
        <v>0.68208000000000002</v>
      </c>
      <c r="G79" s="150"/>
      <c r="H79" s="150"/>
      <c r="I79" s="150"/>
      <c r="J79" s="83"/>
      <c r="K79" s="84"/>
      <c r="L79" s="59"/>
      <c r="M79" s="155"/>
      <c r="N79" s="155"/>
      <c r="O79" s="155"/>
      <c r="P79" s="150"/>
      <c r="Q79" s="155"/>
      <c r="R79" s="155"/>
      <c r="S79" s="155"/>
      <c r="T79" s="155"/>
      <c r="U79" s="155"/>
      <c r="V79" s="155"/>
      <c r="W79" s="155"/>
      <c r="X79" s="155"/>
      <c r="Y79" s="40"/>
      <c r="Z79" s="40"/>
      <c r="AA79" s="40"/>
      <c r="AB79" s="40"/>
      <c r="AC79" s="40"/>
      <c r="AD79" s="40"/>
      <c r="AE79" s="40"/>
      <c r="AF79" s="40"/>
    </row>
    <row r="80" spans="1:32" x14ac:dyDescent="0.25">
      <c r="A80" s="40"/>
      <c r="B80" s="44" t="s">
        <v>26</v>
      </c>
      <c r="C80" s="150">
        <v>100</v>
      </c>
      <c r="D80" s="150">
        <v>100</v>
      </c>
      <c r="E80" s="157">
        <v>56.64</v>
      </c>
      <c r="F80" s="113">
        <f>(E80/1000)*C80</f>
        <v>5.6640000000000006</v>
      </c>
      <c r="G80" s="150"/>
      <c r="H80" s="150"/>
      <c r="I80" s="150"/>
      <c r="J80" s="83"/>
      <c r="K80" s="84"/>
      <c r="L80" s="59"/>
      <c r="M80" s="155"/>
      <c r="N80" s="155"/>
      <c r="O80" s="155"/>
      <c r="P80" s="150"/>
      <c r="Q80" s="155"/>
      <c r="R80" s="155"/>
      <c r="S80" s="155"/>
      <c r="T80" s="155"/>
      <c r="U80" s="155"/>
      <c r="V80" s="155"/>
      <c r="W80" s="155"/>
      <c r="X80" s="155"/>
      <c r="Y80" s="40"/>
      <c r="Z80" s="40"/>
      <c r="AA80" s="40"/>
      <c r="AB80" s="40"/>
      <c r="AC80" s="40"/>
      <c r="AD80" s="40"/>
      <c r="AE80" s="40"/>
      <c r="AF80" s="40"/>
    </row>
    <row r="81" spans="1:32" x14ac:dyDescent="0.25">
      <c r="A81" s="40"/>
      <c r="B81" s="44" t="s">
        <v>27</v>
      </c>
      <c r="C81" s="150">
        <v>15</v>
      </c>
      <c r="D81" s="150">
        <v>15</v>
      </c>
      <c r="E81" s="157">
        <v>58.35</v>
      </c>
      <c r="F81" s="113">
        <f>(E81/1000)*C81</f>
        <v>0.87524999999999997</v>
      </c>
      <c r="G81" s="150"/>
      <c r="H81" s="150"/>
      <c r="I81" s="150"/>
      <c r="J81" s="83"/>
      <c r="K81" s="84"/>
      <c r="L81" s="59"/>
      <c r="M81" s="155"/>
      <c r="N81" s="155"/>
      <c r="O81" s="155"/>
      <c r="P81" s="150"/>
      <c r="Q81" s="155"/>
      <c r="R81" s="155"/>
      <c r="S81" s="155"/>
      <c r="T81" s="155"/>
      <c r="U81" s="155"/>
      <c r="V81" s="155"/>
      <c r="W81" s="155"/>
      <c r="X81" s="155"/>
      <c r="Y81" s="40"/>
      <c r="Z81" s="40"/>
      <c r="AA81" s="40"/>
      <c r="AB81" s="40"/>
      <c r="AC81" s="40"/>
      <c r="AD81" s="40"/>
      <c r="AE81" s="40"/>
      <c r="AF81" s="40"/>
    </row>
    <row r="82" spans="1:32" x14ac:dyDescent="0.25">
      <c r="A82" s="39"/>
      <c r="B82" s="101"/>
      <c r="C82" s="88"/>
      <c r="D82" s="88"/>
      <c r="E82" s="145"/>
      <c r="F82" s="146"/>
      <c r="G82" s="147"/>
      <c r="H82" s="111"/>
      <c r="I82" s="147"/>
      <c r="J82" s="35"/>
      <c r="K82" s="36"/>
      <c r="L82" s="100"/>
      <c r="M82" s="93"/>
      <c r="N82" s="155"/>
      <c r="O82" s="155"/>
      <c r="P82" s="10"/>
      <c r="Q82" s="155"/>
      <c r="R82" s="155"/>
      <c r="S82" s="155"/>
      <c r="T82" s="155"/>
      <c r="U82" s="155"/>
      <c r="V82" s="155"/>
      <c r="W82" s="155"/>
      <c r="X82" s="155"/>
      <c r="Y82" s="39"/>
      <c r="Z82" s="39"/>
      <c r="AA82" s="39"/>
      <c r="AB82" s="40"/>
      <c r="AC82" s="40"/>
      <c r="AD82" s="40"/>
      <c r="AE82" s="40"/>
      <c r="AF82" s="40"/>
    </row>
    <row r="83" spans="1:32" x14ac:dyDescent="0.25">
      <c r="A83" s="39"/>
      <c r="B83" s="44"/>
      <c r="C83" s="85"/>
      <c r="D83" s="85"/>
      <c r="E83" s="19"/>
      <c r="F83" s="85"/>
      <c r="G83" s="85"/>
      <c r="H83" s="116" t="s">
        <v>194</v>
      </c>
      <c r="I83" s="117">
        <f>I68+I78</f>
        <v>20.244419999999998</v>
      </c>
      <c r="J83" s="91">
        <v>25</v>
      </c>
      <c r="K83" s="92"/>
      <c r="L83" s="150"/>
      <c r="M83" s="155"/>
      <c r="N83" s="155"/>
      <c r="O83" s="155"/>
      <c r="P83" s="10"/>
      <c r="Q83" s="155"/>
      <c r="R83" s="155"/>
      <c r="S83" s="155"/>
      <c r="T83" s="155"/>
      <c r="U83" s="155"/>
      <c r="V83" s="155"/>
      <c r="W83" s="155"/>
      <c r="X83" s="155"/>
      <c r="Y83" s="39"/>
      <c r="Z83" s="39"/>
      <c r="AA83" s="39"/>
      <c r="AB83" s="40"/>
      <c r="AC83" s="40"/>
      <c r="AD83" s="40"/>
      <c r="AE83" s="40"/>
      <c r="AF83" s="40"/>
    </row>
    <row r="84" spans="1:32" x14ac:dyDescent="0.25">
      <c r="A84" s="39"/>
      <c r="B84" s="87" t="s">
        <v>74</v>
      </c>
      <c r="C84" s="60">
        <f>I22+I64+I83</f>
        <v>143.29809599999999</v>
      </c>
      <c r="D84" s="60">
        <f>J22+J64+J83</f>
        <v>155</v>
      </c>
      <c r="E84" s="155"/>
      <c r="F84" s="138"/>
      <c r="G84" s="130"/>
      <c r="H84" s="130"/>
      <c r="I84" s="130"/>
      <c r="J84" s="94"/>
      <c r="K84" s="95"/>
      <c r="L84" s="150"/>
      <c r="M84" s="93">
        <f t="shared" ref="M84:X84" si="7">M4+M24+M66</f>
        <v>32.33</v>
      </c>
      <c r="N84" s="93">
        <f t="shared" si="7"/>
        <v>28.341000000000005</v>
      </c>
      <c r="O84" s="93">
        <f t="shared" si="7"/>
        <v>155.20999999999998</v>
      </c>
      <c r="P84" s="93">
        <f t="shared" si="7"/>
        <v>1003.52</v>
      </c>
      <c r="Q84" s="93">
        <f t="shared" si="7"/>
        <v>8.3160000000000007</v>
      </c>
      <c r="R84" s="93">
        <f t="shared" si="7"/>
        <v>0.33100000000000002</v>
      </c>
      <c r="S84" s="93">
        <f t="shared" si="7"/>
        <v>0.19599999999999998</v>
      </c>
      <c r="T84" s="93">
        <f t="shared" si="7"/>
        <v>2.8200000000000003</v>
      </c>
      <c r="U84" s="93">
        <f t="shared" si="7"/>
        <v>543.06999999999994</v>
      </c>
      <c r="V84" s="93">
        <f t="shared" si="7"/>
        <v>602.53</v>
      </c>
      <c r="W84" s="93">
        <f t="shared" si="7"/>
        <v>80.247000000000014</v>
      </c>
      <c r="X84" s="93">
        <f t="shared" si="7"/>
        <v>5.508</v>
      </c>
      <c r="Y84" s="39"/>
      <c r="Z84" s="39"/>
      <c r="AA84" s="39"/>
      <c r="AB84" s="40"/>
      <c r="AC84" s="40"/>
      <c r="AD84" s="40"/>
      <c r="AE84" s="40"/>
      <c r="AF84" s="40"/>
    </row>
    <row r="85" spans="1:32" x14ac:dyDescent="0.25">
      <c r="A85" s="39"/>
      <c r="B85" s="39"/>
      <c r="C85" s="39"/>
      <c r="D85" s="39"/>
      <c r="E85" s="96"/>
      <c r="F85" s="39"/>
      <c r="G85" s="39"/>
      <c r="H85" s="39"/>
      <c r="I85" s="39"/>
      <c r="L85" s="39"/>
      <c r="M85" s="96"/>
      <c r="N85" s="96"/>
      <c r="O85" s="96"/>
      <c r="P85" s="97"/>
      <c r="Q85" s="96"/>
      <c r="R85" s="96"/>
      <c r="S85" s="96"/>
      <c r="T85" s="96"/>
      <c r="U85" s="96"/>
      <c r="V85" s="96"/>
      <c r="W85" s="96"/>
      <c r="X85" s="96"/>
      <c r="Y85" s="39"/>
      <c r="Z85" s="39"/>
      <c r="AA85" s="39"/>
      <c r="AB85" s="40"/>
      <c r="AC85" s="40"/>
      <c r="AD85" s="40"/>
      <c r="AE85" s="40"/>
      <c r="AF85" s="40"/>
    </row>
    <row r="86" spans="1:32" x14ac:dyDescent="0.25">
      <c r="A86" s="39"/>
      <c r="B86" s="39"/>
      <c r="C86" s="39"/>
      <c r="D86" s="39"/>
      <c r="E86" s="96"/>
      <c r="F86" s="39"/>
      <c r="G86" s="39"/>
      <c r="H86" s="39"/>
      <c r="I86" s="39"/>
      <c r="L86" s="39"/>
      <c r="M86" s="96"/>
      <c r="N86" s="96"/>
      <c r="O86" s="96"/>
      <c r="P86" s="97"/>
      <c r="Q86" s="96"/>
      <c r="R86" s="96"/>
      <c r="S86" s="96"/>
      <c r="T86" s="96"/>
      <c r="U86" s="96"/>
      <c r="V86" s="96"/>
      <c r="W86" s="96"/>
      <c r="X86" s="96"/>
      <c r="Y86" s="39"/>
      <c r="Z86" s="39"/>
      <c r="AA86" s="39"/>
      <c r="AB86" s="40"/>
      <c r="AC86" s="40"/>
      <c r="AD86" s="40"/>
      <c r="AE86" s="40"/>
      <c r="AF86" s="40"/>
    </row>
    <row r="87" spans="1:32" x14ac:dyDescent="0.25">
      <c r="A87" s="39"/>
      <c r="B87" s="39"/>
      <c r="C87" s="39"/>
      <c r="D87" s="39"/>
      <c r="E87" s="96"/>
      <c r="F87" s="39"/>
      <c r="G87" s="39"/>
      <c r="H87" s="39"/>
      <c r="I87" s="39"/>
      <c r="L87" s="39"/>
      <c r="M87" s="96"/>
      <c r="N87" s="96"/>
      <c r="O87" s="96"/>
      <c r="P87" s="97"/>
      <c r="Q87" s="96"/>
      <c r="R87" s="96"/>
      <c r="S87" s="96"/>
      <c r="T87" s="96"/>
      <c r="U87" s="96"/>
      <c r="V87" s="96"/>
      <c r="W87" s="96"/>
      <c r="X87" s="96"/>
      <c r="Y87" s="39"/>
      <c r="Z87" s="39"/>
      <c r="AA87" s="39"/>
      <c r="AB87" s="40"/>
      <c r="AC87" s="40"/>
      <c r="AD87" s="40"/>
      <c r="AE87" s="40"/>
      <c r="AF87" s="40"/>
    </row>
    <row r="88" spans="1:32" x14ac:dyDescent="0.25">
      <c r="A88" s="39"/>
      <c r="B88" s="39"/>
      <c r="C88" s="39"/>
      <c r="D88" s="39"/>
      <c r="E88" s="96"/>
      <c r="F88" s="39"/>
      <c r="G88" s="39"/>
      <c r="H88" s="39"/>
      <c r="I88" s="39"/>
      <c r="L88" s="39"/>
      <c r="M88" s="96"/>
      <c r="N88" s="96"/>
      <c r="O88" s="96"/>
      <c r="P88" s="97"/>
      <c r="Q88" s="96"/>
      <c r="R88" s="96"/>
      <c r="S88" s="96"/>
      <c r="T88" s="96"/>
      <c r="U88" s="96"/>
      <c r="V88" s="96"/>
      <c r="W88" s="96"/>
      <c r="X88" s="96"/>
      <c r="Y88" s="39"/>
      <c r="Z88" s="39"/>
      <c r="AA88" s="39"/>
      <c r="AB88" s="40"/>
      <c r="AC88" s="40"/>
      <c r="AD88" s="40"/>
      <c r="AE88" s="40"/>
      <c r="AF88" s="40"/>
    </row>
    <row r="89" spans="1:32" x14ac:dyDescent="0.25">
      <c r="A89" s="39"/>
      <c r="B89" s="39"/>
      <c r="C89" s="39"/>
      <c r="D89" s="39"/>
      <c r="E89" s="96"/>
      <c r="F89" s="39"/>
      <c r="G89" s="39"/>
      <c r="H89" s="39"/>
      <c r="I89" s="39"/>
      <c r="L89" s="39"/>
      <c r="M89" s="96"/>
      <c r="N89" s="96"/>
      <c r="O89" s="96"/>
      <c r="P89" s="97"/>
      <c r="Q89" s="96"/>
      <c r="R89" s="96"/>
      <c r="S89" s="96"/>
      <c r="T89" s="96"/>
      <c r="U89" s="96"/>
      <c r="V89" s="96"/>
      <c r="W89" s="96"/>
      <c r="X89" s="96"/>
      <c r="Y89" s="39"/>
      <c r="Z89" s="39"/>
      <c r="AA89" s="39"/>
      <c r="AB89" s="40"/>
      <c r="AC89" s="40"/>
      <c r="AD89" s="40"/>
      <c r="AE89" s="40"/>
      <c r="AF89" s="40"/>
    </row>
  </sheetData>
  <mergeCells count="18">
    <mergeCell ref="B1:X1"/>
    <mergeCell ref="B2:B3"/>
    <mergeCell ref="C2:C3"/>
    <mergeCell ref="D2:D3"/>
    <mergeCell ref="E2:E3"/>
    <mergeCell ref="F2:F3"/>
    <mergeCell ref="G2:G3"/>
    <mergeCell ref="H2:H3"/>
    <mergeCell ref="I2:I3"/>
    <mergeCell ref="L2:P2"/>
    <mergeCell ref="Q2:T2"/>
    <mergeCell ref="U2:X2"/>
    <mergeCell ref="B78:D78"/>
    <mergeCell ref="B5:D5"/>
    <mergeCell ref="B11:D11"/>
    <mergeCell ref="B15:D15"/>
    <mergeCell ref="B25:D25"/>
    <mergeCell ref="B68:E68"/>
  </mergeCells>
  <pageMargins left="0.70833333333333304" right="0.70833333333333304" top="0.74791666666666701" bottom="0.74791666666666701" header="0.51180555555555496" footer="0.51180555555555496"/>
  <pageSetup paperSize="9" scale="5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73"/>
  <sheetViews>
    <sheetView view="pageBreakPreview" topLeftCell="A49" zoomScaleNormal="100" workbookViewId="0">
      <selection activeCell="D40" sqref="D40"/>
    </sheetView>
  </sheetViews>
  <sheetFormatPr defaultColWidth="7.42578125" defaultRowHeight="15" x14ac:dyDescent="0.25"/>
  <cols>
    <col min="1" max="1" width="5.85546875" customWidth="1"/>
    <col min="2" max="2" width="25.85546875" customWidth="1"/>
    <col min="3" max="3" width="8.7109375" customWidth="1"/>
    <col min="4" max="4" width="15.7109375" customWidth="1"/>
    <col min="5" max="5" width="9.140625" style="1" customWidth="1"/>
    <col min="6" max="6" width="9.140625" style="2" customWidth="1"/>
    <col min="7" max="7" width="9.7109375" customWidth="1"/>
    <col min="8" max="9" width="7.5703125" style="3" customWidth="1"/>
    <col min="10" max="10" width="8" style="3" customWidth="1"/>
    <col min="11" max="11" width="9.42578125" style="39" customWidth="1"/>
    <col min="16" max="16" width="9.140625" customWidth="1"/>
    <col min="17" max="17" width="8.5703125" customWidth="1"/>
    <col min="18" max="18" width="7.5703125" customWidth="1"/>
    <col min="19" max="19" width="8.5703125" customWidth="1"/>
    <col min="20" max="20" width="7.42578125" hidden="1"/>
  </cols>
  <sheetData>
    <row r="2" spans="1:19" s="37" customFormat="1" x14ac:dyDescent="0.25">
      <c r="A2" s="40"/>
      <c r="B2" s="555" t="s">
        <v>75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</row>
    <row r="3" spans="1:19" s="37" customFormat="1" ht="15" customHeight="1" x14ac:dyDescent="0.25">
      <c r="A3" s="40"/>
      <c r="B3" s="547" t="s">
        <v>3</v>
      </c>
      <c r="C3" s="548" t="s">
        <v>4</v>
      </c>
      <c r="D3" s="548" t="s">
        <v>5</v>
      </c>
      <c r="E3" s="7"/>
      <c r="F3" s="8"/>
      <c r="G3" s="549" t="s">
        <v>6</v>
      </c>
      <c r="H3" s="549"/>
      <c r="I3" s="549"/>
      <c r="J3" s="549"/>
      <c r="K3" s="549"/>
      <c r="L3" s="549" t="s">
        <v>7</v>
      </c>
      <c r="M3" s="549"/>
      <c r="N3" s="549"/>
      <c r="O3" s="549"/>
      <c r="P3" s="549" t="s">
        <v>8</v>
      </c>
      <c r="Q3" s="549"/>
      <c r="R3" s="549"/>
      <c r="S3" s="549"/>
    </row>
    <row r="4" spans="1:19" s="37" customFormat="1" ht="48" customHeight="1" x14ac:dyDescent="0.25">
      <c r="A4" s="40"/>
      <c r="B4" s="547"/>
      <c r="C4" s="548"/>
      <c r="D4" s="548"/>
      <c r="E4" s="9"/>
      <c r="F4" s="150" t="s">
        <v>9</v>
      </c>
      <c r="G4" s="40"/>
      <c r="H4" s="155" t="s">
        <v>10</v>
      </c>
      <c r="I4" s="155" t="s">
        <v>11</v>
      </c>
      <c r="J4" s="155" t="s">
        <v>12</v>
      </c>
      <c r="K4" s="150" t="s">
        <v>13</v>
      </c>
      <c r="L4" s="150" t="s">
        <v>14</v>
      </c>
      <c r="M4" s="150" t="s">
        <v>15</v>
      </c>
      <c r="N4" s="158" t="s">
        <v>16</v>
      </c>
      <c r="O4" s="158" t="s">
        <v>17</v>
      </c>
      <c r="P4" s="150" t="s">
        <v>18</v>
      </c>
      <c r="Q4" s="150" t="s">
        <v>19</v>
      </c>
      <c r="R4" s="150" t="s">
        <v>20</v>
      </c>
      <c r="S4" s="150" t="s">
        <v>21</v>
      </c>
    </row>
    <row r="5" spans="1:19" s="37" customFormat="1" ht="15.75" x14ac:dyDescent="0.25">
      <c r="A5" s="40"/>
      <c r="B5" s="224" t="s">
        <v>22</v>
      </c>
      <c r="C5" s="225"/>
      <c r="D5" s="225"/>
      <c r="E5" s="209" t="s">
        <v>248</v>
      </c>
      <c r="F5" s="209" t="s">
        <v>249</v>
      </c>
      <c r="G5" s="257"/>
      <c r="H5" s="155">
        <f>H6+H12+H17+H21+H25</f>
        <v>19.5</v>
      </c>
      <c r="I5" s="467">
        <f t="shared" ref="I5:S5" si="0">I6+I12+I17+I21+I25</f>
        <v>19.61</v>
      </c>
      <c r="J5" s="467">
        <f t="shared" si="0"/>
        <v>76.59</v>
      </c>
      <c r="K5" s="467">
        <f t="shared" si="0"/>
        <v>622.29999999999995</v>
      </c>
      <c r="L5" s="467">
        <f t="shared" si="0"/>
        <v>15</v>
      </c>
      <c r="M5" s="467">
        <f t="shared" si="0"/>
        <v>0.182</v>
      </c>
      <c r="N5" s="467">
        <f t="shared" si="0"/>
        <v>1.45</v>
      </c>
      <c r="O5" s="467">
        <f t="shared" si="0"/>
        <v>92.490000000000009</v>
      </c>
      <c r="P5" s="467">
        <f t="shared" si="0"/>
        <v>1221.5100000000002</v>
      </c>
      <c r="Q5" s="467">
        <f t="shared" si="0"/>
        <v>61.92</v>
      </c>
      <c r="R5" s="467">
        <f t="shared" si="0"/>
        <v>63.96</v>
      </c>
      <c r="S5" s="467">
        <f t="shared" si="0"/>
        <v>3.3099999999999996</v>
      </c>
    </row>
    <row r="6" spans="1:19" s="37" customFormat="1" ht="15" customHeight="1" x14ac:dyDescent="0.25">
      <c r="A6" s="40"/>
      <c r="B6" s="553" t="s">
        <v>220</v>
      </c>
      <c r="C6" s="553"/>
      <c r="D6" s="553"/>
      <c r="E6" s="214"/>
      <c r="F6" s="244">
        <v>165</v>
      </c>
      <c r="G6" s="210"/>
      <c r="H6" s="155">
        <v>13.05</v>
      </c>
      <c r="I6" s="155">
        <v>13.25</v>
      </c>
      <c r="J6" s="150">
        <v>1.05</v>
      </c>
      <c r="K6" s="155">
        <v>235.5</v>
      </c>
      <c r="L6" s="155">
        <v>0</v>
      </c>
      <c r="M6" s="155">
        <v>0.11</v>
      </c>
      <c r="N6" s="155">
        <v>1.41</v>
      </c>
      <c r="O6" s="155">
        <v>91.78</v>
      </c>
      <c r="P6" s="155">
        <v>1202.3</v>
      </c>
      <c r="Q6" s="155">
        <v>5.42</v>
      </c>
      <c r="R6" s="155">
        <v>2.2599999999999998</v>
      </c>
      <c r="S6" s="155">
        <v>2.2599999999999998</v>
      </c>
    </row>
    <row r="7" spans="1:19" s="37" customFormat="1" x14ac:dyDescent="0.25">
      <c r="A7" s="40"/>
      <c r="B7" s="358" t="s">
        <v>78</v>
      </c>
      <c r="C7" s="428" t="s">
        <v>276</v>
      </c>
      <c r="D7" s="261">
        <v>120</v>
      </c>
      <c r="E7" s="356"/>
      <c r="F7" s="222"/>
      <c r="G7" s="210"/>
      <c r="H7" s="155"/>
      <c r="I7" s="155"/>
      <c r="J7" s="150"/>
      <c r="K7" s="41"/>
      <c r="L7" s="41"/>
      <c r="M7" s="41"/>
      <c r="N7" s="41"/>
      <c r="O7" s="41"/>
      <c r="P7" s="41"/>
      <c r="Q7" s="41"/>
      <c r="R7" s="41"/>
      <c r="S7" s="41"/>
    </row>
    <row r="8" spans="1:19" s="37" customFormat="1" x14ac:dyDescent="0.25">
      <c r="A8" s="40"/>
      <c r="B8" s="216" t="s">
        <v>26</v>
      </c>
      <c r="C8" s="261">
        <v>50</v>
      </c>
      <c r="D8" s="261">
        <v>50</v>
      </c>
      <c r="E8" s="356"/>
      <c r="F8" s="222"/>
      <c r="G8" s="210"/>
      <c r="H8" s="155"/>
      <c r="I8" s="155"/>
      <c r="J8" s="150"/>
      <c r="K8" s="41"/>
      <c r="L8" s="41"/>
      <c r="M8" s="41"/>
      <c r="N8" s="41"/>
      <c r="O8" s="41"/>
      <c r="P8" s="41"/>
      <c r="Q8" s="41"/>
      <c r="R8" s="41"/>
      <c r="S8" s="41"/>
    </row>
    <row r="9" spans="1:19" s="37" customFormat="1" x14ac:dyDescent="0.25">
      <c r="A9" s="40"/>
      <c r="B9" s="216" t="s">
        <v>56</v>
      </c>
      <c r="C9" s="261">
        <v>1</v>
      </c>
      <c r="D9" s="261">
        <v>1</v>
      </c>
      <c r="E9" s="356"/>
      <c r="F9" s="222"/>
      <c r="G9" s="210"/>
      <c r="H9" s="155"/>
      <c r="I9" s="155"/>
      <c r="J9" s="150"/>
      <c r="K9" s="41"/>
      <c r="L9" s="41"/>
      <c r="M9" s="41"/>
      <c r="N9" s="41"/>
      <c r="O9" s="41"/>
      <c r="P9" s="41"/>
      <c r="Q9" s="41"/>
      <c r="R9" s="41"/>
      <c r="S9" s="41"/>
    </row>
    <row r="10" spans="1:19" s="37" customFormat="1" x14ac:dyDescent="0.25">
      <c r="A10" s="40"/>
      <c r="B10" s="216" t="s">
        <v>29</v>
      </c>
      <c r="C10" s="261">
        <v>5</v>
      </c>
      <c r="D10" s="261">
        <v>5</v>
      </c>
      <c r="E10" s="356"/>
      <c r="F10" s="222"/>
      <c r="G10" s="210"/>
      <c r="H10" s="155"/>
      <c r="I10" s="155"/>
      <c r="J10" s="150"/>
      <c r="K10" s="41"/>
      <c r="L10" s="41"/>
      <c r="M10" s="41"/>
      <c r="N10" s="41"/>
      <c r="O10" s="41"/>
      <c r="P10" s="41"/>
      <c r="Q10" s="41"/>
      <c r="R10" s="41"/>
      <c r="S10" s="41"/>
    </row>
    <row r="11" spans="1:19" s="40" customFormat="1" x14ac:dyDescent="0.25">
      <c r="B11" s="216"/>
      <c r="C11" s="446"/>
      <c r="D11" s="446"/>
      <c r="E11" s="526"/>
      <c r="F11" s="459"/>
      <c r="G11" s="210"/>
      <c r="H11" s="447"/>
      <c r="I11" s="447"/>
      <c r="J11" s="444"/>
      <c r="K11" s="41"/>
      <c r="L11" s="41"/>
      <c r="M11" s="41"/>
      <c r="N11" s="41"/>
      <c r="O11" s="41"/>
      <c r="P11" s="41"/>
      <c r="Q11" s="41"/>
      <c r="R11" s="41"/>
      <c r="S11" s="41"/>
    </row>
    <row r="12" spans="1:19" s="37" customFormat="1" x14ac:dyDescent="0.25">
      <c r="A12" s="40"/>
      <c r="B12" s="554" t="s">
        <v>79</v>
      </c>
      <c r="C12" s="554"/>
      <c r="D12" s="554"/>
      <c r="E12" s="214"/>
      <c r="F12" s="241">
        <v>200</v>
      </c>
      <c r="G12" s="261"/>
      <c r="H12" s="155">
        <v>0.1</v>
      </c>
      <c r="I12" s="155">
        <v>0</v>
      </c>
      <c r="J12" s="155">
        <v>13.9</v>
      </c>
      <c r="K12" s="150">
        <v>56</v>
      </c>
      <c r="L12" s="155">
        <v>2</v>
      </c>
      <c r="M12" s="155">
        <v>0</v>
      </c>
      <c r="N12" s="155">
        <v>0.02</v>
      </c>
      <c r="O12" s="155">
        <v>0.01</v>
      </c>
      <c r="P12" s="155">
        <v>2.41</v>
      </c>
      <c r="Q12" s="155">
        <v>1.6</v>
      </c>
      <c r="R12" s="155">
        <v>0.6</v>
      </c>
      <c r="S12" s="155">
        <v>7.0000000000000007E-2</v>
      </c>
    </row>
    <row r="13" spans="1:19" s="37" customFormat="1" x14ac:dyDescent="0.25">
      <c r="A13" s="40"/>
      <c r="B13" s="216" t="s">
        <v>73</v>
      </c>
      <c r="C13" s="261">
        <v>2</v>
      </c>
      <c r="D13" s="261">
        <v>2</v>
      </c>
      <c r="E13" s="244"/>
      <c r="F13" s="261"/>
      <c r="G13" s="222"/>
      <c r="H13" s="155"/>
      <c r="I13" s="155"/>
      <c r="J13" s="155"/>
      <c r="K13" s="150"/>
      <c r="L13" s="155"/>
      <c r="M13" s="155"/>
      <c r="N13" s="155"/>
      <c r="O13" s="155"/>
      <c r="P13" s="155"/>
      <c r="Q13" s="155"/>
      <c r="R13" s="155"/>
      <c r="S13" s="155"/>
    </row>
    <row r="14" spans="1:19" s="37" customFormat="1" x14ac:dyDescent="0.25">
      <c r="A14" s="40"/>
      <c r="B14" s="216" t="s">
        <v>27</v>
      </c>
      <c r="C14" s="261">
        <v>15</v>
      </c>
      <c r="D14" s="261">
        <v>15</v>
      </c>
      <c r="E14" s="244"/>
      <c r="F14" s="261"/>
      <c r="G14" s="222"/>
      <c r="H14" s="155"/>
      <c r="I14" s="155"/>
      <c r="J14" s="155"/>
      <c r="K14" s="150"/>
      <c r="L14" s="155"/>
      <c r="M14" s="155"/>
      <c r="N14" s="155"/>
      <c r="O14" s="155"/>
      <c r="P14" s="155"/>
      <c r="Q14" s="155"/>
      <c r="R14" s="155"/>
      <c r="S14" s="155"/>
    </row>
    <row r="15" spans="1:19" s="37" customFormat="1" x14ac:dyDescent="0.25">
      <c r="A15" s="40"/>
      <c r="B15" s="216" t="s">
        <v>80</v>
      </c>
      <c r="C15" s="261">
        <v>8</v>
      </c>
      <c r="D15" s="261">
        <v>7</v>
      </c>
      <c r="E15" s="244"/>
      <c r="F15" s="261"/>
      <c r="G15" s="222"/>
      <c r="H15" s="155"/>
      <c r="I15" s="155"/>
      <c r="J15" s="155"/>
      <c r="K15" s="150"/>
      <c r="L15" s="155"/>
      <c r="M15" s="155"/>
      <c r="N15" s="155"/>
      <c r="O15" s="155"/>
      <c r="P15" s="155"/>
      <c r="Q15" s="155"/>
      <c r="R15" s="155"/>
      <c r="S15" s="155"/>
    </row>
    <row r="16" spans="1:19" s="40" customFormat="1" x14ac:dyDescent="0.25">
      <c r="B16" s="216"/>
      <c r="C16" s="446"/>
      <c r="D16" s="446"/>
      <c r="E16" s="251"/>
      <c r="F16" s="251"/>
      <c r="G16" s="222"/>
      <c r="H16" s="447"/>
      <c r="I16" s="447"/>
      <c r="J16" s="447"/>
      <c r="K16" s="444"/>
      <c r="L16" s="447"/>
      <c r="M16" s="447"/>
      <c r="N16" s="447"/>
      <c r="O16" s="447"/>
      <c r="P16" s="447"/>
      <c r="Q16" s="447"/>
      <c r="R16" s="447"/>
      <c r="S16" s="447"/>
    </row>
    <row r="17" spans="1:19" s="37" customFormat="1" x14ac:dyDescent="0.25">
      <c r="A17" s="40"/>
      <c r="B17" s="554" t="s">
        <v>81</v>
      </c>
      <c r="C17" s="554"/>
      <c r="D17" s="554"/>
      <c r="E17" s="214"/>
      <c r="F17" s="268"/>
      <c r="G17" s="269"/>
      <c r="H17" s="155">
        <v>1.6</v>
      </c>
      <c r="I17" s="155">
        <v>3.5</v>
      </c>
      <c r="J17" s="155">
        <v>11.4</v>
      </c>
      <c r="K17" s="150">
        <v>128</v>
      </c>
      <c r="L17" s="150">
        <v>0</v>
      </c>
      <c r="M17" s="150">
        <v>0.02</v>
      </c>
      <c r="N17" s="150">
        <v>0.02</v>
      </c>
      <c r="O17" s="150">
        <v>0.31</v>
      </c>
      <c r="P17" s="150">
        <v>6.4</v>
      </c>
      <c r="Q17" s="150">
        <v>18.5</v>
      </c>
      <c r="R17" s="150">
        <v>6.5</v>
      </c>
      <c r="S17" s="150">
        <v>0.2</v>
      </c>
    </row>
    <row r="18" spans="1:19" s="37" customFormat="1" x14ac:dyDescent="0.25">
      <c r="A18" s="40"/>
      <c r="B18" s="216" t="s">
        <v>62</v>
      </c>
      <c r="C18" s="261">
        <v>30</v>
      </c>
      <c r="D18" s="261">
        <v>30</v>
      </c>
      <c r="E18" s="214"/>
      <c r="F18" s="241" t="s">
        <v>150</v>
      </c>
      <c r="G18" s="261"/>
      <c r="H18" s="155"/>
      <c r="I18" s="155"/>
      <c r="J18" s="155"/>
      <c r="K18" s="150"/>
      <c r="L18" s="150"/>
      <c r="M18" s="150"/>
      <c r="N18" s="150"/>
      <c r="O18" s="150"/>
      <c r="P18" s="150"/>
      <c r="Q18" s="150"/>
      <c r="R18" s="150"/>
      <c r="S18" s="150"/>
    </row>
    <row r="19" spans="1:19" s="37" customFormat="1" x14ac:dyDescent="0.25">
      <c r="A19" s="40"/>
      <c r="B19" s="216" t="s">
        <v>83</v>
      </c>
      <c r="C19" s="261">
        <v>10</v>
      </c>
      <c r="D19" s="261">
        <v>10</v>
      </c>
      <c r="E19" s="214"/>
      <c r="F19" s="241"/>
      <c r="G19" s="261"/>
      <c r="H19" s="155"/>
      <c r="I19" s="155"/>
      <c r="J19" s="155"/>
      <c r="K19" s="150"/>
      <c r="L19" s="150"/>
      <c r="M19" s="150"/>
      <c r="N19" s="150"/>
      <c r="O19" s="150"/>
      <c r="P19" s="150"/>
      <c r="Q19" s="150"/>
      <c r="R19" s="150"/>
      <c r="S19" s="150"/>
    </row>
    <row r="20" spans="1:19" s="40" customFormat="1" x14ac:dyDescent="0.25">
      <c r="B20" s="218"/>
      <c r="C20" s="446"/>
      <c r="D20" s="446"/>
      <c r="E20" s="214"/>
      <c r="F20" s="241"/>
      <c r="G20" s="446"/>
      <c r="H20" s="447"/>
      <c r="I20" s="447"/>
      <c r="J20" s="447"/>
      <c r="K20" s="444"/>
      <c r="L20" s="444"/>
      <c r="M20" s="444"/>
      <c r="N20" s="444"/>
      <c r="O20" s="444"/>
      <c r="P20" s="444"/>
      <c r="Q20" s="444"/>
      <c r="R20" s="444"/>
      <c r="S20" s="444"/>
    </row>
    <row r="21" spans="1:19" s="37" customFormat="1" x14ac:dyDescent="0.25">
      <c r="A21" s="40"/>
      <c r="B21" s="212" t="s">
        <v>260</v>
      </c>
      <c r="C21" s="261" t="s">
        <v>36</v>
      </c>
      <c r="D21" s="261">
        <v>185</v>
      </c>
      <c r="E21" s="214"/>
      <c r="F21" s="241">
        <v>185</v>
      </c>
      <c r="G21" s="261"/>
      <c r="H21" s="155">
        <v>1.95</v>
      </c>
      <c r="I21" s="155">
        <v>0.36</v>
      </c>
      <c r="J21" s="155">
        <v>39.24</v>
      </c>
      <c r="K21" s="150">
        <v>124.8</v>
      </c>
      <c r="L21" s="157">
        <v>13</v>
      </c>
      <c r="M21" s="155">
        <v>5.1999999999999998E-2</v>
      </c>
      <c r="N21" s="155">
        <v>0</v>
      </c>
      <c r="O21" s="155">
        <v>0.39</v>
      </c>
      <c r="P21" s="155">
        <v>10.4</v>
      </c>
      <c r="Q21" s="155">
        <v>36.4</v>
      </c>
      <c r="R21" s="155">
        <v>54.6</v>
      </c>
      <c r="S21" s="155">
        <v>0.78</v>
      </c>
    </row>
    <row r="22" spans="1:19" s="37" customFormat="1" x14ac:dyDescent="0.25">
      <c r="A22" s="40"/>
      <c r="B22" s="216"/>
      <c r="C22" s="222"/>
      <c r="D22" s="222"/>
      <c r="E22" s="223"/>
      <c r="F22" s="280">
        <v>590</v>
      </c>
      <c r="G22" s="261"/>
      <c r="H22" s="155"/>
      <c r="I22" s="155"/>
      <c r="J22" s="155"/>
      <c r="K22" s="150"/>
      <c r="L22" s="150"/>
      <c r="M22" s="150"/>
      <c r="N22" s="150"/>
      <c r="O22" s="150"/>
      <c r="P22" s="150"/>
      <c r="Q22" s="150"/>
      <c r="R22" s="150"/>
      <c r="S22" s="150"/>
    </row>
    <row r="23" spans="1:19" s="37" customFormat="1" x14ac:dyDescent="0.25">
      <c r="A23" s="40" t="s">
        <v>85</v>
      </c>
      <c r="B23" s="238"/>
      <c r="C23" s="222"/>
      <c r="D23" s="222"/>
      <c r="E23" s="214"/>
      <c r="F23" s="241"/>
      <c r="G23" s="261"/>
      <c r="H23" s="155"/>
      <c r="I23" s="155"/>
      <c r="J23" s="155"/>
      <c r="K23" s="150"/>
      <c r="L23" s="150"/>
      <c r="M23" s="150"/>
      <c r="N23" s="150"/>
      <c r="O23" s="150"/>
      <c r="P23" s="150"/>
      <c r="Q23" s="150"/>
      <c r="R23" s="150"/>
      <c r="S23" s="150"/>
    </row>
    <row r="24" spans="1:19" s="40" customFormat="1" x14ac:dyDescent="0.25">
      <c r="B24" s="258" t="s">
        <v>295</v>
      </c>
      <c r="C24" s="231"/>
      <c r="D24" s="231"/>
      <c r="E24" s="369"/>
      <c r="F24" s="370"/>
      <c r="G24" s="251"/>
      <c r="H24" s="467"/>
      <c r="I24" s="467"/>
      <c r="J24" s="467"/>
      <c r="K24" s="461"/>
      <c r="L24" s="461"/>
      <c r="M24" s="461"/>
      <c r="N24" s="461"/>
      <c r="O24" s="461"/>
      <c r="P24" s="461"/>
      <c r="Q24" s="461"/>
      <c r="R24" s="461"/>
      <c r="S24" s="461"/>
    </row>
    <row r="25" spans="1:19" s="40" customFormat="1" x14ac:dyDescent="0.25">
      <c r="B25" s="258" t="s">
        <v>296</v>
      </c>
      <c r="C25" s="231">
        <v>200</v>
      </c>
      <c r="D25" s="231">
        <v>200</v>
      </c>
      <c r="E25" s="369"/>
      <c r="F25" s="370">
        <v>200</v>
      </c>
      <c r="G25" s="251"/>
      <c r="H25" s="467">
        <v>2.8</v>
      </c>
      <c r="I25" s="467">
        <v>2.5</v>
      </c>
      <c r="J25" s="467">
        <v>11</v>
      </c>
      <c r="K25" s="461">
        <v>78</v>
      </c>
      <c r="L25" s="461"/>
      <c r="M25" s="461"/>
      <c r="N25" s="461"/>
      <c r="O25" s="461"/>
      <c r="P25" s="461"/>
      <c r="Q25" s="461"/>
      <c r="R25" s="461"/>
      <c r="S25" s="461"/>
    </row>
    <row r="26" spans="1:19" s="40" customFormat="1" x14ac:dyDescent="0.25">
      <c r="B26" s="258"/>
      <c r="C26" s="231"/>
      <c r="D26" s="231"/>
      <c r="E26" s="369"/>
      <c r="F26" s="370"/>
      <c r="G26" s="251"/>
      <c r="H26" s="467"/>
      <c r="I26" s="467"/>
      <c r="J26" s="467"/>
      <c r="K26" s="461"/>
      <c r="L26" s="461"/>
      <c r="M26" s="461"/>
      <c r="N26" s="461"/>
      <c r="O26" s="461"/>
      <c r="P26" s="461"/>
      <c r="Q26" s="461"/>
      <c r="R26" s="461"/>
      <c r="S26" s="461"/>
    </row>
    <row r="27" spans="1:19" s="37" customFormat="1" x14ac:dyDescent="0.25">
      <c r="A27" s="40"/>
      <c r="B27" s="224" t="s">
        <v>37</v>
      </c>
      <c r="C27" s="225"/>
      <c r="D27" s="225"/>
      <c r="E27" s="551" t="s">
        <v>253</v>
      </c>
      <c r="F27" s="551"/>
      <c r="G27" s="552"/>
      <c r="H27" s="174">
        <f>H29+H43+H50+H65+H60+H61+H59</f>
        <v>16.680000000000003</v>
      </c>
      <c r="I27" s="467">
        <f t="shared" ref="I27:S27" si="1">I29+I43+I50+I65+I60+I61+I59</f>
        <v>17.740000000000002</v>
      </c>
      <c r="J27" s="467">
        <f t="shared" si="1"/>
        <v>81.31</v>
      </c>
      <c r="K27" s="467">
        <f t="shared" si="1"/>
        <v>651.27</v>
      </c>
      <c r="L27" s="467">
        <f t="shared" si="1"/>
        <v>3.9400000000000004</v>
      </c>
      <c r="M27" s="467">
        <f t="shared" si="1"/>
        <v>0.18500000000000003</v>
      </c>
      <c r="N27" s="467">
        <f t="shared" si="1"/>
        <v>2.8000000000000001E-2</v>
      </c>
      <c r="O27" s="467">
        <f t="shared" si="1"/>
        <v>1.577</v>
      </c>
      <c r="P27" s="467">
        <f t="shared" si="1"/>
        <v>70.42</v>
      </c>
      <c r="Q27" s="467">
        <f t="shared" si="1"/>
        <v>240.11999999999998</v>
      </c>
      <c r="R27" s="467">
        <f t="shared" si="1"/>
        <v>49.98</v>
      </c>
      <c r="S27" s="467">
        <f t="shared" si="1"/>
        <v>2.9</v>
      </c>
    </row>
    <row r="28" spans="1:19" s="37" customFormat="1" x14ac:dyDescent="0.25">
      <c r="A28" s="40"/>
      <c r="B28" s="364"/>
      <c r="C28" s="365"/>
      <c r="D28" s="365"/>
      <c r="E28" s="365"/>
      <c r="F28" s="365"/>
      <c r="G28" s="365"/>
      <c r="H28" s="47"/>
      <c r="I28" s="47"/>
      <c r="J28" s="47"/>
      <c r="K28" s="48"/>
      <c r="L28" s="48"/>
      <c r="M28" s="48"/>
      <c r="N28" s="48"/>
      <c r="O28" s="48"/>
      <c r="P28" s="48"/>
      <c r="Q28" s="48"/>
      <c r="R28" s="48"/>
      <c r="S28" s="49"/>
    </row>
    <row r="29" spans="1:19" s="37" customFormat="1" x14ac:dyDescent="0.25">
      <c r="A29" s="40"/>
      <c r="B29" s="212" t="s">
        <v>86</v>
      </c>
      <c r="C29" s="367"/>
      <c r="D29" s="368"/>
      <c r="E29" s="214"/>
      <c r="F29" s="241" t="s">
        <v>87</v>
      </c>
      <c r="G29" s="261"/>
      <c r="H29" s="155">
        <v>6.4</v>
      </c>
      <c r="I29" s="155">
        <v>4.3</v>
      </c>
      <c r="J29" s="155">
        <v>11.84</v>
      </c>
      <c r="K29" s="150">
        <v>152.96</v>
      </c>
      <c r="L29" s="155">
        <v>2</v>
      </c>
      <c r="M29" s="155">
        <v>5.6000000000000001E-2</v>
      </c>
      <c r="N29" s="155">
        <v>1.6E-2</v>
      </c>
      <c r="O29" s="155">
        <v>0.24</v>
      </c>
      <c r="P29" s="155">
        <v>15.65</v>
      </c>
      <c r="Q29" s="155">
        <v>63.44</v>
      </c>
      <c r="R29" s="155">
        <v>3.04</v>
      </c>
      <c r="S29" s="155">
        <v>0.64</v>
      </c>
    </row>
    <row r="30" spans="1:19" s="37" customFormat="1" x14ac:dyDescent="0.25">
      <c r="A30" s="40"/>
      <c r="B30" s="218" t="s">
        <v>89</v>
      </c>
      <c r="C30" s="261">
        <v>26</v>
      </c>
      <c r="D30" s="261">
        <v>13</v>
      </c>
      <c r="E30" s="244"/>
      <c r="F30" s="261"/>
      <c r="G30" s="222"/>
      <c r="H30" s="155"/>
      <c r="I30" s="155"/>
      <c r="J30" s="155"/>
      <c r="K30" s="150"/>
      <c r="L30" s="155"/>
      <c r="M30" s="155"/>
      <c r="N30" s="155"/>
      <c r="O30" s="155"/>
      <c r="P30" s="155"/>
      <c r="Q30" s="155"/>
      <c r="R30" s="155"/>
      <c r="S30" s="155"/>
    </row>
    <row r="31" spans="1:19" s="37" customFormat="1" ht="30" x14ac:dyDescent="0.25">
      <c r="A31" s="40"/>
      <c r="B31" s="215" t="s">
        <v>40</v>
      </c>
      <c r="C31" s="261">
        <v>80</v>
      </c>
      <c r="D31" s="261">
        <v>60</v>
      </c>
      <c r="E31" s="244"/>
      <c r="F31" s="261"/>
      <c r="G31" s="222"/>
      <c r="H31" s="155"/>
      <c r="I31" s="155"/>
      <c r="J31" s="155"/>
      <c r="K31" s="150"/>
      <c r="L31" s="155"/>
      <c r="M31" s="155"/>
      <c r="N31" s="155"/>
      <c r="O31" s="155"/>
      <c r="P31" s="155"/>
      <c r="Q31" s="155"/>
      <c r="R31" s="155"/>
      <c r="S31" s="155"/>
    </row>
    <row r="32" spans="1:19" s="37" customFormat="1" x14ac:dyDescent="0.25">
      <c r="A32" s="40"/>
      <c r="B32" s="215" t="s">
        <v>90</v>
      </c>
      <c r="C32" s="261">
        <v>86</v>
      </c>
      <c r="D32" s="261">
        <v>60</v>
      </c>
      <c r="E32" s="244"/>
      <c r="F32" s="261"/>
      <c r="G32" s="222"/>
      <c r="H32" s="52"/>
      <c r="I32" s="52"/>
      <c r="J32" s="52"/>
      <c r="K32" s="59"/>
      <c r="L32" s="59"/>
      <c r="M32" s="59"/>
      <c r="N32" s="59"/>
      <c r="O32" s="59"/>
      <c r="P32" s="59"/>
      <c r="Q32" s="59"/>
      <c r="R32" s="59"/>
      <c r="S32" s="59"/>
    </row>
    <row r="33" spans="1:19" s="37" customFormat="1" x14ac:dyDescent="0.25">
      <c r="A33" s="40"/>
      <c r="B33" s="216" t="s">
        <v>42</v>
      </c>
      <c r="C33" s="261">
        <v>93</v>
      </c>
      <c r="D33" s="261">
        <v>60</v>
      </c>
      <c r="E33" s="244"/>
      <c r="F33" s="261"/>
      <c r="G33" s="222"/>
      <c r="H33" s="52"/>
      <c r="I33" s="52"/>
      <c r="J33" s="52"/>
      <c r="K33" s="59"/>
      <c r="L33" s="59"/>
      <c r="M33" s="59"/>
      <c r="N33" s="59"/>
      <c r="O33" s="59"/>
      <c r="P33" s="59"/>
      <c r="Q33" s="59"/>
      <c r="R33" s="59"/>
      <c r="S33" s="59"/>
    </row>
    <row r="34" spans="1:19" s="37" customFormat="1" x14ac:dyDescent="0.25">
      <c r="A34" s="40"/>
      <c r="B34" s="216" t="s">
        <v>91</v>
      </c>
      <c r="C34" s="261">
        <v>97</v>
      </c>
      <c r="D34" s="261">
        <v>60</v>
      </c>
      <c r="E34" s="383"/>
      <c r="F34" s="251"/>
      <c r="G34" s="222"/>
      <c r="H34" s="52"/>
      <c r="I34" s="52"/>
      <c r="J34" s="52"/>
      <c r="K34" s="59"/>
      <c r="L34" s="59"/>
      <c r="M34" s="59"/>
      <c r="N34" s="59"/>
      <c r="O34" s="59"/>
      <c r="P34" s="59"/>
      <c r="Q34" s="59"/>
      <c r="R34" s="59"/>
      <c r="S34" s="59"/>
    </row>
    <row r="35" spans="1:19" s="37" customFormat="1" ht="30" x14ac:dyDescent="0.25">
      <c r="A35" s="40"/>
      <c r="B35" s="215" t="s">
        <v>92</v>
      </c>
      <c r="C35" s="261">
        <v>4</v>
      </c>
      <c r="D35" s="261">
        <v>4</v>
      </c>
      <c r="E35" s="383"/>
      <c r="F35" s="251"/>
      <c r="G35" s="222"/>
      <c r="H35" s="52"/>
      <c r="I35" s="52"/>
      <c r="J35" s="52"/>
      <c r="K35" s="59"/>
      <c r="L35" s="59"/>
      <c r="M35" s="59"/>
      <c r="N35" s="59"/>
      <c r="O35" s="59"/>
      <c r="P35" s="59"/>
      <c r="Q35" s="59"/>
      <c r="R35" s="59"/>
      <c r="S35" s="59"/>
    </row>
    <row r="36" spans="1:19" s="37" customFormat="1" x14ac:dyDescent="0.25">
      <c r="A36" s="40"/>
      <c r="B36" s="216" t="s">
        <v>93</v>
      </c>
      <c r="C36" s="261">
        <v>10</v>
      </c>
      <c r="D36" s="261">
        <v>8</v>
      </c>
      <c r="E36" s="383"/>
      <c r="F36" s="251"/>
      <c r="G36" s="222"/>
      <c r="H36" s="52"/>
      <c r="I36" s="52"/>
      <c r="J36" s="52"/>
      <c r="K36" s="59"/>
      <c r="L36" s="59"/>
      <c r="M36" s="59"/>
      <c r="N36" s="59"/>
      <c r="O36" s="59"/>
      <c r="P36" s="59"/>
      <c r="Q36" s="59"/>
      <c r="R36" s="59"/>
      <c r="S36" s="59"/>
    </row>
    <row r="37" spans="1:19" s="37" customFormat="1" x14ac:dyDescent="0.25">
      <c r="A37" s="40"/>
      <c r="B37" s="216" t="s">
        <v>45</v>
      </c>
      <c r="C37" s="261">
        <v>10.4</v>
      </c>
      <c r="D37" s="261">
        <v>8</v>
      </c>
      <c r="E37" s="383"/>
      <c r="F37" s="251"/>
      <c r="G37" s="222"/>
      <c r="H37" s="52"/>
      <c r="I37" s="52"/>
      <c r="J37" s="52"/>
      <c r="K37" s="59"/>
      <c r="L37" s="59"/>
      <c r="M37" s="59"/>
      <c r="N37" s="59"/>
      <c r="O37" s="59"/>
      <c r="P37" s="59"/>
      <c r="Q37" s="59"/>
      <c r="R37" s="59"/>
      <c r="S37" s="59"/>
    </row>
    <row r="38" spans="1:19" s="37" customFormat="1" x14ac:dyDescent="0.25">
      <c r="A38" s="40"/>
      <c r="B38" s="216" t="s">
        <v>46</v>
      </c>
      <c r="C38" s="261">
        <v>6</v>
      </c>
      <c r="D38" s="261">
        <v>5</v>
      </c>
      <c r="E38" s="383"/>
      <c r="F38" s="251"/>
      <c r="G38" s="222"/>
      <c r="H38" s="52"/>
      <c r="I38" s="52"/>
      <c r="J38" s="52"/>
      <c r="K38" s="59"/>
      <c r="L38" s="59"/>
      <c r="M38" s="59"/>
      <c r="N38" s="59"/>
      <c r="O38" s="59"/>
      <c r="P38" s="59"/>
      <c r="Q38" s="59"/>
      <c r="R38" s="59"/>
      <c r="S38" s="59"/>
    </row>
    <row r="39" spans="1:19" s="37" customFormat="1" x14ac:dyDescent="0.25">
      <c r="A39" s="40"/>
      <c r="B39" s="216" t="s">
        <v>94</v>
      </c>
      <c r="C39" s="261">
        <v>14</v>
      </c>
      <c r="D39" s="261">
        <v>12</v>
      </c>
      <c r="E39" s="383"/>
      <c r="F39" s="251"/>
      <c r="G39" s="222"/>
      <c r="H39" s="52"/>
      <c r="I39" s="52"/>
      <c r="J39" s="52"/>
      <c r="K39" s="59"/>
      <c r="L39" s="59"/>
      <c r="M39" s="59"/>
      <c r="N39" s="59"/>
      <c r="O39" s="59"/>
      <c r="P39" s="59"/>
      <c r="Q39" s="59"/>
      <c r="R39" s="59"/>
      <c r="S39" s="59"/>
    </row>
    <row r="40" spans="1:19" s="37" customFormat="1" x14ac:dyDescent="0.25">
      <c r="A40" s="40"/>
      <c r="B40" s="216" t="s">
        <v>56</v>
      </c>
      <c r="C40" s="261">
        <v>2</v>
      </c>
      <c r="D40" s="261">
        <v>2</v>
      </c>
      <c r="E40" s="383"/>
      <c r="F40" s="251"/>
      <c r="G40" s="222"/>
      <c r="H40" s="52"/>
      <c r="I40" s="52"/>
      <c r="J40" s="52"/>
      <c r="K40" s="59"/>
      <c r="L40" s="59"/>
      <c r="M40" s="59"/>
      <c r="N40" s="59"/>
      <c r="O40" s="59"/>
      <c r="P40" s="59"/>
      <c r="Q40" s="59"/>
      <c r="R40" s="59"/>
      <c r="S40" s="59"/>
    </row>
    <row r="41" spans="1:19" s="37" customFormat="1" x14ac:dyDescent="0.25">
      <c r="A41" s="40"/>
      <c r="B41" s="216" t="s">
        <v>95</v>
      </c>
      <c r="C41" s="261">
        <v>4</v>
      </c>
      <c r="D41" s="251">
        <v>4</v>
      </c>
      <c r="E41" s="383"/>
      <c r="F41" s="251"/>
      <c r="G41" s="222"/>
      <c r="H41" s="52"/>
      <c r="I41" s="52"/>
      <c r="J41" s="52"/>
      <c r="K41" s="59"/>
      <c r="L41" s="59"/>
      <c r="M41" s="59"/>
      <c r="N41" s="59"/>
      <c r="O41" s="59"/>
      <c r="P41" s="59"/>
      <c r="Q41" s="59"/>
      <c r="R41" s="59"/>
      <c r="S41" s="59"/>
    </row>
    <row r="42" spans="1:19" s="40" customFormat="1" x14ac:dyDescent="0.25">
      <c r="B42" s="218"/>
      <c r="C42" s="446"/>
      <c r="D42" s="251"/>
      <c r="E42" s="383"/>
      <c r="F42" s="251"/>
      <c r="G42" s="222"/>
      <c r="H42" s="52"/>
      <c r="I42" s="52"/>
      <c r="J42" s="52"/>
      <c r="K42" s="59"/>
      <c r="L42" s="59"/>
      <c r="M42" s="59"/>
      <c r="N42" s="59"/>
      <c r="O42" s="59"/>
      <c r="P42" s="59"/>
      <c r="Q42" s="59"/>
      <c r="R42" s="59"/>
      <c r="S42" s="59"/>
    </row>
    <row r="43" spans="1:19" s="37" customFormat="1" x14ac:dyDescent="0.25">
      <c r="A43" s="40"/>
      <c r="B43" s="212" t="s">
        <v>323</v>
      </c>
      <c r="C43" s="213"/>
      <c r="D43" s="213"/>
      <c r="E43" s="214"/>
      <c r="F43" s="241">
        <v>90</v>
      </c>
      <c r="G43" s="261"/>
      <c r="H43" s="155">
        <v>4</v>
      </c>
      <c r="I43" s="155">
        <v>10.08</v>
      </c>
      <c r="J43" s="155">
        <v>10.3</v>
      </c>
      <c r="K43" s="150">
        <v>161.53</v>
      </c>
      <c r="L43" s="155">
        <v>0.2</v>
      </c>
      <c r="M43" s="155">
        <v>1.4999999999999999E-2</v>
      </c>
      <c r="N43" s="155">
        <v>0</v>
      </c>
      <c r="O43" s="155">
        <v>0.81499999999999995</v>
      </c>
      <c r="P43" s="155">
        <v>5.44</v>
      </c>
      <c r="Q43" s="155">
        <v>67.569999999999993</v>
      </c>
      <c r="R43" s="155">
        <v>9.33</v>
      </c>
      <c r="S43" s="155">
        <v>0.75</v>
      </c>
    </row>
    <row r="44" spans="1:19" s="37" customFormat="1" x14ac:dyDescent="0.25">
      <c r="A44" s="40"/>
      <c r="B44" s="215" t="s">
        <v>324</v>
      </c>
      <c r="C44" s="261">
        <v>91</v>
      </c>
      <c r="D44" s="338">
        <v>70</v>
      </c>
      <c r="E44" s="214"/>
      <c r="F44" s="241"/>
      <c r="G44" s="261"/>
      <c r="H44" s="155"/>
      <c r="I44" s="155"/>
      <c r="J44" s="155"/>
      <c r="K44" s="150"/>
      <c r="L44" s="155"/>
      <c r="M44" s="155"/>
      <c r="N44" s="155"/>
      <c r="O44" s="155"/>
      <c r="P44" s="155"/>
      <c r="Q44" s="155"/>
      <c r="R44" s="155"/>
      <c r="S44" s="155"/>
    </row>
    <row r="45" spans="1:19" s="37" customFormat="1" x14ac:dyDescent="0.25">
      <c r="A45" s="40"/>
      <c r="B45" s="217" t="s">
        <v>56</v>
      </c>
      <c r="C45" s="261">
        <v>3</v>
      </c>
      <c r="D45" s="261">
        <v>3</v>
      </c>
      <c r="E45" s="214"/>
      <c r="F45" s="241"/>
      <c r="G45" s="261"/>
      <c r="H45" s="155"/>
      <c r="I45" s="155"/>
      <c r="J45" s="155"/>
      <c r="K45" s="150"/>
      <c r="L45" s="155"/>
      <c r="M45" s="155"/>
      <c r="N45" s="155"/>
      <c r="O45" s="155"/>
      <c r="P45" s="155"/>
      <c r="Q45" s="155"/>
      <c r="R45" s="155"/>
      <c r="S45" s="155"/>
    </row>
    <row r="46" spans="1:19" s="37" customFormat="1" x14ac:dyDescent="0.25">
      <c r="A46" s="40"/>
      <c r="B46" s="218" t="s">
        <v>190</v>
      </c>
      <c r="C46" s="261">
        <v>20</v>
      </c>
      <c r="D46" s="261">
        <v>20</v>
      </c>
      <c r="E46" s="214"/>
      <c r="F46" s="241"/>
      <c r="G46" s="261"/>
      <c r="H46" s="155"/>
      <c r="I46" s="155"/>
      <c r="J46" s="155"/>
      <c r="K46" s="150"/>
      <c r="L46" s="155"/>
      <c r="M46" s="155"/>
      <c r="N46" s="155"/>
      <c r="O46" s="155"/>
      <c r="P46" s="155"/>
      <c r="Q46" s="155"/>
      <c r="R46" s="155"/>
      <c r="S46" s="155"/>
    </row>
    <row r="47" spans="1:19" s="37" customFormat="1" x14ac:dyDescent="0.25">
      <c r="A47" s="40"/>
      <c r="B47" s="217" t="s">
        <v>33</v>
      </c>
      <c r="C47" s="261">
        <v>18</v>
      </c>
      <c r="D47" s="261">
        <v>18</v>
      </c>
      <c r="E47" s="214"/>
      <c r="F47" s="241"/>
      <c r="G47" s="261"/>
      <c r="H47" s="155"/>
      <c r="I47" s="155"/>
      <c r="J47" s="155"/>
      <c r="K47" s="150"/>
      <c r="L47" s="155"/>
      <c r="M47" s="155"/>
      <c r="N47" s="155"/>
      <c r="O47" s="155"/>
      <c r="P47" s="155"/>
      <c r="Q47" s="155"/>
      <c r="R47" s="155"/>
      <c r="S47" s="155"/>
    </row>
    <row r="48" spans="1:19" s="37" customFormat="1" x14ac:dyDescent="0.25">
      <c r="A48" s="40"/>
      <c r="B48" s="217" t="s">
        <v>101</v>
      </c>
      <c r="C48" s="261">
        <v>4</v>
      </c>
      <c r="D48" s="261">
        <v>4</v>
      </c>
      <c r="E48" s="214"/>
      <c r="F48" s="241"/>
      <c r="G48" s="261"/>
      <c r="H48" s="155"/>
      <c r="I48" s="155"/>
      <c r="J48" s="155"/>
      <c r="K48" s="150"/>
      <c r="L48" s="155"/>
      <c r="M48" s="155"/>
      <c r="N48" s="155"/>
      <c r="O48" s="155"/>
      <c r="P48" s="155"/>
      <c r="Q48" s="155"/>
      <c r="R48" s="155"/>
      <c r="S48" s="155"/>
    </row>
    <row r="49" spans="1:19" s="40" customFormat="1" x14ac:dyDescent="0.25">
      <c r="B49" s="217"/>
      <c r="C49" s="446"/>
      <c r="D49" s="446"/>
      <c r="E49" s="214"/>
      <c r="F49" s="241"/>
      <c r="G49" s="446"/>
      <c r="H49" s="447"/>
      <c r="I49" s="447"/>
      <c r="J49" s="447"/>
      <c r="K49" s="444"/>
      <c r="L49" s="447"/>
      <c r="M49" s="447"/>
      <c r="N49" s="447"/>
      <c r="O49" s="447"/>
      <c r="P49" s="447"/>
      <c r="Q49" s="447"/>
      <c r="R49" s="447"/>
      <c r="S49" s="447"/>
    </row>
    <row r="50" spans="1:19" s="37" customFormat="1" x14ac:dyDescent="0.25">
      <c r="A50" s="40"/>
      <c r="B50" s="212" t="s">
        <v>102</v>
      </c>
      <c r="C50" s="213"/>
      <c r="D50" s="213"/>
      <c r="E50" s="214"/>
      <c r="F50" s="241">
        <v>150</v>
      </c>
      <c r="G50" s="261"/>
      <c r="H50" s="155">
        <v>3.2</v>
      </c>
      <c r="I50" s="155">
        <v>3.03</v>
      </c>
      <c r="J50" s="155">
        <v>23.5</v>
      </c>
      <c r="K50" s="155">
        <v>163.78</v>
      </c>
      <c r="L50" s="155">
        <v>1.74</v>
      </c>
      <c r="M50" s="155">
        <v>3.5999999999999997E-2</v>
      </c>
      <c r="N50" s="155">
        <v>1.2E-2</v>
      </c>
      <c r="O50" s="155">
        <v>0.13200000000000001</v>
      </c>
      <c r="P50" s="155">
        <v>28.74</v>
      </c>
      <c r="Q50" s="155">
        <v>61.44</v>
      </c>
      <c r="R50" s="155">
        <v>20.7</v>
      </c>
      <c r="S50" s="155">
        <v>0.42</v>
      </c>
    </row>
    <row r="51" spans="1:19" s="37" customFormat="1" ht="30" x14ac:dyDescent="0.25">
      <c r="A51" s="40"/>
      <c r="B51" s="215" t="s">
        <v>40</v>
      </c>
      <c r="C51" s="216">
        <v>136</v>
      </c>
      <c r="D51" s="215">
        <v>103</v>
      </c>
      <c r="E51" s="214"/>
      <c r="F51" s="241"/>
      <c r="G51" s="261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</row>
    <row r="52" spans="1:19" s="37" customFormat="1" x14ac:dyDescent="0.25">
      <c r="A52" s="40"/>
      <c r="B52" s="217" t="s">
        <v>103</v>
      </c>
      <c r="C52" s="216">
        <v>147</v>
      </c>
      <c r="D52" s="215">
        <v>103</v>
      </c>
      <c r="E52" s="214"/>
      <c r="F52" s="241"/>
      <c r="G52" s="261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</row>
    <row r="53" spans="1:19" s="37" customFormat="1" x14ac:dyDescent="0.25">
      <c r="A53" s="40"/>
      <c r="B53" s="218" t="s">
        <v>104</v>
      </c>
      <c r="C53" s="213">
        <v>158</v>
      </c>
      <c r="D53" s="213">
        <v>103</v>
      </c>
      <c r="E53" s="214"/>
      <c r="F53" s="241"/>
      <c r="G53" s="261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</row>
    <row r="54" spans="1:19" s="37" customFormat="1" x14ac:dyDescent="0.25">
      <c r="A54" s="40"/>
      <c r="B54" s="217" t="s">
        <v>91</v>
      </c>
      <c r="C54" s="213">
        <v>172</v>
      </c>
      <c r="D54" s="213">
        <v>103</v>
      </c>
      <c r="E54" s="214"/>
      <c r="F54" s="241"/>
      <c r="G54" s="261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</row>
    <row r="55" spans="1:19" s="37" customFormat="1" x14ac:dyDescent="0.25">
      <c r="A55" s="40"/>
      <c r="B55" s="217" t="s">
        <v>51</v>
      </c>
      <c r="C55" s="213">
        <v>1</v>
      </c>
      <c r="D55" s="213">
        <v>1</v>
      </c>
      <c r="E55" s="214"/>
      <c r="F55" s="241"/>
      <c r="G55" s="261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</row>
    <row r="56" spans="1:19" s="37" customFormat="1" x14ac:dyDescent="0.25">
      <c r="A56" s="40"/>
      <c r="B56" s="218" t="s">
        <v>26</v>
      </c>
      <c r="C56" s="213">
        <v>24</v>
      </c>
      <c r="D56" s="213">
        <v>24</v>
      </c>
      <c r="E56" s="214"/>
      <c r="F56" s="241"/>
      <c r="G56" s="261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</row>
    <row r="57" spans="1:19" s="37" customFormat="1" x14ac:dyDescent="0.25">
      <c r="A57" s="40"/>
      <c r="B57" s="218" t="s">
        <v>29</v>
      </c>
      <c r="C57" s="213">
        <v>5</v>
      </c>
      <c r="D57" s="213">
        <v>5</v>
      </c>
      <c r="E57" s="214"/>
      <c r="F57" s="241"/>
      <c r="G57" s="261"/>
      <c r="H57" s="155"/>
      <c r="I57" s="155"/>
      <c r="J57" s="155"/>
      <c r="K57" s="150"/>
      <c r="L57" s="150"/>
      <c r="M57" s="150"/>
      <c r="N57" s="158"/>
      <c r="O57" s="158"/>
      <c r="P57" s="150"/>
      <c r="Q57" s="150"/>
      <c r="R57" s="150"/>
      <c r="S57" s="150"/>
    </row>
    <row r="58" spans="1:19" s="40" customFormat="1" x14ac:dyDescent="0.25">
      <c r="B58" s="218"/>
      <c r="C58" s="213"/>
      <c r="D58" s="213"/>
      <c r="E58" s="214"/>
      <c r="F58" s="241"/>
      <c r="G58" s="446"/>
      <c r="H58" s="447"/>
      <c r="I58" s="447"/>
      <c r="J58" s="447"/>
      <c r="K58" s="444"/>
      <c r="L58" s="444"/>
      <c r="M58" s="444"/>
      <c r="N58" s="449"/>
      <c r="O58" s="449"/>
      <c r="P58" s="444"/>
      <c r="Q58" s="444"/>
      <c r="R58" s="444"/>
      <c r="S58" s="444"/>
    </row>
    <row r="59" spans="1:19" s="37" customFormat="1" x14ac:dyDescent="0.25">
      <c r="A59" s="40"/>
      <c r="B59" s="530" t="s">
        <v>311</v>
      </c>
      <c r="C59" s="222">
        <v>72</v>
      </c>
      <c r="D59" s="222">
        <v>65</v>
      </c>
      <c r="E59" s="229"/>
      <c r="F59" s="69">
        <v>65</v>
      </c>
      <c r="G59" s="529"/>
      <c r="H59" s="532">
        <v>1.3</v>
      </c>
      <c r="I59" s="532">
        <v>0</v>
      </c>
      <c r="J59" s="532">
        <v>5.7</v>
      </c>
      <c r="K59" s="529">
        <v>28</v>
      </c>
      <c r="L59" s="532"/>
      <c r="M59" s="532"/>
      <c r="N59" s="532"/>
      <c r="O59" s="532"/>
      <c r="P59" s="532"/>
      <c r="Q59" s="532"/>
      <c r="R59" s="532"/>
      <c r="S59" s="532"/>
    </row>
    <row r="60" spans="1:19" s="37" customFormat="1" x14ac:dyDescent="0.25">
      <c r="A60" s="40"/>
      <c r="B60" s="285" t="s">
        <v>232</v>
      </c>
      <c r="C60" s="222"/>
      <c r="D60" s="222"/>
      <c r="E60" s="247"/>
      <c r="F60" s="243"/>
      <c r="G60" s="446"/>
      <c r="H60" s="210"/>
      <c r="I60" s="447"/>
      <c r="J60" s="447"/>
      <c r="K60" s="444"/>
      <c r="L60" s="447"/>
      <c r="M60" s="447"/>
      <c r="N60" s="447"/>
      <c r="O60" s="447"/>
      <c r="P60" s="447"/>
      <c r="Q60" s="447"/>
      <c r="R60" s="447"/>
      <c r="S60" s="447"/>
    </row>
    <row r="61" spans="1:19" s="37" customFormat="1" x14ac:dyDescent="0.25">
      <c r="A61" s="40"/>
      <c r="B61" s="216" t="s">
        <v>107</v>
      </c>
      <c r="C61" s="222">
        <v>16.7</v>
      </c>
      <c r="D61" s="222">
        <v>16.7</v>
      </c>
      <c r="E61" s="247"/>
      <c r="F61" s="243">
        <v>200</v>
      </c>
      <c r="G61" s="446"/>
      <c r="H61" s="210">
        <v>0.38</v>
      </c>
      <c r="I61" s="447">
        <v>0.03</v>
      </c>
      <c r="J61" s="447">
        <v>21.97</v>
      </c>
      <c r="K61" s="447">
        <v>74</v>
      </c>
      <c r="L61" s="447">
        <v>0</v>
      </c>
      <c r="M61" s="447">
        <v>0.03</v>
      </c>
      <c r="N61" s="447">
        <v>0</v>
      </c>
      <c r="O61" s="447">
        <v>0</v>
      </c>
      <c r="P61" s="447">
        <v>13.69</v>
      </c>
      <c r="Q61" s="447">
        <v>21.57</v>
      </c>
      <c r="R61" s="447">
        <v>7.01</v>
      </c>
      <c r="S61" s="447">
        <v>0.5</v>
      </c>
    </row>
    <row r="62" spans="1:19" s="37" customFormat="1" x14ac:dyDescent="0.25">
      <c r="A62" s="40"/>
      <c r="B62" s="216" t="s">
        <v>27</v>
      </c>
      <c r="C62" s="222">
        <v>11</v>
      </c>
      <c r="D62" s="222">
        <v>11</v>
      </c>
      <c r="E62" s="247"/>
      <c r="F62" s="243"/>
      <c r="G62" s="446"/>
      <c r="H62" s="210"/>
      <c r="I62" s="447"/>
      <c r="J62" s="447"/>
      <c r="K62" s="444"/>
      <c r="L62" s="447"/>
      <c r="M62" s="447"/>
      <c r="N62" s="447"/>
      <c r="O62" s="447"/>
      <c r="P62" s="447"/>
      <c r="Q62" s="447"/>
      <c r="R62" s="447"/>
      <c r="S62" s="447"/>
    </row>
    <row r="63" spans="1:19" s="37" customFormat="1" x14ac:dyDescent="0.25">
      <c r="A63" s="40"/>
      <c r="B63" s="216" t="s">
        <v>124</v>
      </c>
      <c r="C63" s="222">
        <v>200</v>
      </c>
      <c r="D63" s="222">
        <v>200</v>
      </c>
      <c r="E63" s="247"/>
      <c r="F63" s="243"/>
      <c r="G63" s="446"/>
      <c r="H63" s="210"/>
      <c r="I63" s="447"/>
      <c r="J63" s="447"/>
      <c r="K63" s="444"/>
      <c r="L63" s="447"/>
      <c r="M63" s="447"/>
      <c r="N63" s="447"/>
      <c r="O63" s="447"/>
      <c r="P63" s="447"/>
      <c r="Q63" s="447"/>
      <c r="R63" s="447"/>
      <c r="S63" s="447"/>
    </row>
    <row r="64" spans="1:19" s="40" customFormat="1" x14ac:dyDescent="0.25">
      <c r="B64" s="216"/>
      <c r="C64" s="222"/>
      <c r="D64" s="222"/>
      <c r="E64" s="214"/>
      <c r="F64" s="241"/>
      <c r="G64" s="446"/>
      <c r="H64" s="447"/>
      <c r="I64" s="447"/>
      <c r="J64" s="447"/>
      <c r="K64" s="447"/>
      <c r="L64" s="447"/>
      <c r="M64" s="447"/>
      <c r="N64" s="447"/>
      <c r="O64" s="447"/>
      <c r="P64" s="447"/>
      <c r="Q64" s="447"/>
      <c r="R64" s="447"/>
      <c r="S64" s="447"/>
    </row>
    <row r="65" spans="1:19" s="37" customFormat="1" x14ac:dyDescent="0.25">
      <c r="A65" s="40"/>
      <c r="B65" s="221" t="s">
        <v>62</v>
      </c>
      <c r="C65" s="222">
        <v>16</v>
      </c>
      <c r="D65" s="222">
        <v>16</v>
      </c>
      <c r="E65" s="214"/>
      <c r="F65" s="241">
        <v>16</v>
      </c>
      <c r="G65" s="261"/>
      <c r="H65" s="467">
        <v>1.4</v>
      </c>
      <c r="I65" s="467">
        <v>0.3</v>
      </c>
      <c r="J65" s="467">
        <v>8</v>
      </c>
      <c r="K65" s="10">
        <v>71</v>
      </c>
      <c r="L65" s="467">
        <v>0</v>
      </c>
      <c r="M65" s="467">
        <v>4.8000000000000001E-2</v>
      </c>
      <c r="N65" s="467">
        <v>0</v>
      </c>
      <c r="O65" s="467">
        <v>0.39</v>
      </c>
      <c r="P65" s="467">
        <v>6.9</v>
      </c>
      <c r="Q65" s="467">
        <v>26.1</v>
      </c>
      <c r="R65" s="467">
        <v>9.9</v>
      </c>
      <c r="S65" s="467">
        <v>0.59</v>
      </c>
    </row>
    <row r="66" spans="1:19" s="40" customFormat="1" x14ac:dyDescent="0.25">
      <c r="B66" s="201" t="s">
        <v>273</v>
      </c>
      <c r="C66" s="222">
        <v>16</v>
      </c>
      <c r="D66" s="222">
        <v>16</v>
      </c>
      <c r="E66" s="214"/>
      <c r="F66" s="241">
        <v>16</v>
      </c>
      <c r="G66" s="463"/>
      <c r="H66" s="467">
        <v>1.3</v>
      </c>
      <c r="I66" s="467">
        <v>0.1</v>
      </c>
      <c r="J66" s="467">
        <v>6.8</v>
      </c>
      <c r="K66" s="10">
        <v>33</v>
      </c>
      <c r="L66" s="469"/>
      <c r="M66" s="467"/>
      <c r="N66" s="467"/>
      <c r="O66" s="467"/>
      <c r="P66" s="467"/>
      <c r="Q66" s="467"/>
      <c r="R66" s="467"/>
      <c r="S66" s="467"/>
    </row>
    <row r="67" spans="1:19" s="37" customFormat="1" x14ac:dyDescent="0.25">
      <c r="A67" s="40"/>
      <c r="B67" s="216"/>
      <c r="C67" s="222"/>
      <c r="D67" s="222"/>
      <c r="E67" s="223"/>
      <c r="F67" s="280"/>
      <c r="G67" s="261"/>
      <c r="H67" s="155"/>
      <c r="I67" s="155"/>
      <c r="J67" s="155"/>
      <c r="K67" s="150"/>
      <c r="L67" s="150"/>
      <c r="M67" s="150"/>
      <c r="N67" s="150"/>
      <c r="O67" s="150"/>
      <c r="P67" s="150"/>
      <c r="Q67" s="150"/>
      <c r="R67" s="150"/>
      <c r="S67" s="150"/>
    </row>
    <row r="68" spans="1:19" s="37" customFormat="1" x14ac:dyDescent="0.25">
      <c r="A68" s="40"/>
      <c r="B68" s="218"/>
      <c r="C68" s="231"/>
      <c r="D68" s="231"/>
      <c r="E68" s="232"/>
      <c r="F68" s="372">
        <v>737</v>
      </c>
      <c r="G68" s="251"/>
      <c r="H68" s="155"/>
      <c r="I68" s="155"/>
      <c r="J68" s="155"/>
      <c r="K68" s="150"/>
      <c r="L68" s="150"/>
      <c r="M68" s="150"/>
      <c r="N68" s="150"/>
      <c r="O68" s="150"/>
      <c r="P68" s="150"/>
      <c r="Q68" s="150"/>
      <c r="R68" s="150"/>
      <c r="S68" s="150"/>
    </row>
    <row r="69" spans="1:19" s="37" customFormat="1" x14ac:dyDescent="0.25">
      <c r="A69" s="40"/>
      <c r="B69" s="216"/>
      <c r="C69" s="222"/>
      <c r="D69" s="222"/>
      <c r="E69" s="223"/>
      <c r="F69" s="280"/>
      <c r="G69" s="261"/>
      <c r="H69" s="155"/>
      <c r="I69" s="155"/>
      <c r="J69" s="155"/>
      <c r="K69" s="150"/>
      <c r="L69" s="150"/>
      <c r="M69" s="150"/>
      <c r="N69" s="150"/>
      <c r="O69" s="150"/>
      <c r="P69" s="150"/>
      <c r="Q69" s="150"/>
      <c r="R69" s="150"/>
      <c r="S69" s="150"/>
    </row>
    <row r="70" spans="1:19" s="37" customFormat="1" x14ac:dyDescent="0.25">
      <c r="A70" s="40"/>
      <c r="B70" s="224" t="s">
        <v>74</v>
      </c>
      <c r="C70" s="236"/>
      <c r="D70" s="236"/>
      <c r="E70" s="237"/>
      <c r="F70" s="371"/>
      <c r="G70" s="261"/>
      <c r="H70" s="61">
        <f>H5+H27+H25</f>
        <v>38.980000000000004</v>
      </c>
      <c r="I70" s="61">
        <f t="shared" ref="I70:S70" si="2">I5+I27+I25</f>
        <v>39.85</v>
      </c>
      <c r="J70" s="61">
        <f t="shared" si="2"/>
        <v>168.9</v>
      </c>
      <c r="K70" s="61">
        <f t="shared" si="2"/>
        <v>1351.57</v>
      </c>
      <c r="L70" s="61">
        <f t="shared" si="2"/>
        <v>18.940000000000001</v>
      </c>
      <c r="M70" s="61">
        <f t="shared" si="2"/>
        <v>0.36699999999999999</v>
      </c>
      <c r="N70" s="61">
        <f t="shared" si="2"/>
        <v>1.478</v>
      </c>
      <c r="O70" s="61">
        <f t="shared" si="2"/>
        <v>94.067000000000007</v>
      </c>
      <c r="P70" s="61">
        <f t="shared" si="2"/>
        <v>1291.9300000000003</v>
      </c>
      <c r="Q70" s="61">
        <f t="shared" si="2"/>
        <v>302.03999999999996</v>
      </c>
      <c r="R70" s="61">
        <f t="shared" si="2"/>
        <v>113.94</v>
      </c>
      <c r="S70" s="61">
        <f t="shared" si="2"/>
        <v>6.2099999999999991</v>
      </c>
    </row>
    <row r="71" spans="1:19" s="37" customFormat="1" x14ac:dyDescent="0.25">
      <c r="A71" s="40"/>
      <c r="B71" s="373"/>
      <c r="C71" s="374"/>
      <c r="D71" s="374"/>
      <c r="E71" s="375"/>
      <c r="F71" s="376"/>
      <c r="G71" s="377"/>
      <c r="H71" s="67"/>
      <c r="I71" s="67"/>
      <c r="J71" s="67"/>
      <c r="K71" s="68"/>
      <c r="L71" s="68"/>
      <c r="M71" s="68"/>
      <c r="N71" s="68"/>
      <c r="O71" s="68"/>
      <c r="P71" s="68"/>
      <c r="Q71" s="68"/>
      <c r="R71" s="68"/>
      <c r="S71" s="68"/>
    </row>
    <row r="72" spans="1:19" s="37" customFormat="1" x14ac:dyDescent="0.25">
      <c r="A72" s="40"/>
      <c r="B72" s="373"/>
      <c r="C72" s="374"/>
      <c r="D72" s="374"/>
      <c r="E72" s="375"/>
      <c r="F72" s="376"/>
      <c r="G72" s="377"/>
      <c r="H72" s="67"/>
      <c r="I72" s="67"/>
      <c r="J72" s="67"/>
      <c r="K72" s="68"/>
      <c r="L72" s="68"/>
      <c r="M72" s="68"/>
      <c r="N72" s="68"/>
      <c r="O72" s="68"/>
      <c r="P72" s="68"/>
      <c r="Q72" s="68"/>
      <c r="R72" s="68"/>
      <c r="S72" s="68"/>
    </row>
    <row r="73" spans="1:19" x14ac:dyDescent="0.25">
      <c r="B73" s="264"/>
      <c r="C73" s="264"/>
      <c r="D73" s="264"/>
      <c r="E73" s="264"/>
      <c r="F73" s="264"/>
      <c r="G73" s="264"/>
    </row>
  </sheetData>
  <mergeCells count="11">
    <mergeCell ref="E27:G27"/>
    <mergeCell ref="B6:D6"/>
    <mergeCell ref="B12:D12"/>
    <mergeCell ref="B17:D17"/>
    <mergeCell ref="B2:S2"/>
    <mergeCell ref="B3:B4"/>
    <mergeCell ref="C3:C4"/>
    <mergeCell ref="D3:D4"/>
    <mergeCell ref="G3:K3"/>
    <mergeCell ref="L3:O3"/>
    <mergeCell ref="P3:S3"/>
  </mergeCells>
  <pageMargins left="0.70833333333333304" right="0.118055555555556" top="0.35416666666666702" bottom="0.35416666666666702" header="0.51180555555555496" footer="0.51180555555555496"/>
  <pageSetup paperSize="9" scale="79" firstPageNumber="0" fitToHeight="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7"/>
  <sheetViews>
    <sheetView view="pageBreakPreview" topLeftCell="A61" zoomScaleNormal="100" workbookViewId="0">
      <selection activeCell="B26" sqref="B26"/>
    </sheetView>
  </sheetViews>
  <sheetFormatPr defaultColWidth="8.7109375" defaultRowHeight="15" x14ac:dyDescent="0.25"/>
  <cols>
    <col min="1" max="1" width="4.140625" customWidth="1"/>
    <col min="2" max="2" width="40.140625" customWidth="1"/>
    <col min="3" max="3" width="9.42578125" customWidth="1"/>
    <col min="4" max="4" width="9.85546875" customWidth="1"/>
    <col min="5" max="5" width="10.7109375" style="1" customWidth="1"/>
    <col min="6" max="6" width="10.7109375" style="2" customWidth="1"/>
    <col min="7" max="7" width="10.28515625" customWidth="1"/>
    <col min="8" max="9" width="9.140625" style="3" customWidth="1"/>
    <col min="10" max="10" width="8.140625" style="3" customWidth="1"/>
    <col min="11" max="11" width="8.5703125" style="39" customWidth="1"/>
    <col min="12" max="12" width="7.85546875" style="3" customWidth="1"/>
    <col min="13" max="13" width="8.5703125" style="3" customWidth="1"/>
    <col min="14" max="14" width="9" style="3" customWidth="1"/>
    <col min="15" max="15" width="8.42578125" style="3" customWidth="1"/>
    <col min="16" max="16" width="7.140625" style="3" customWidth="1"/>
    <col min="17" max="17" width="7.5703125" style="3" customWidth="1"/>
    <col min="18" max="18" width="7.42578125" style="3" customWidth="1"/>
    <col min="19" max="19" width="7.28515625" style="3" customWidth="1"/>
    <col min="20" max="20" width="4.140625" customWidth="1"/>
  </cols>
  <sheetData>
    <row r="2" spans="1:19" s="37" customFormat="1" x14ac:dyDescent="0.25">
      <c r="A2" s="40"/>
      <c r="B2" s="556" t="s">
        <v>112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</row>
    <row r="3" spans="1:19" s="37" customFormat="1" ht="15" customHeight="1" x14ac:dyDescent="0.25">
      <c r="A3" s="40"/>
      <c r="B3" s="547" t="s">
        <v>3</v>
      </c>
      <c r="C3" s="548" t="s">
        <v>4</v>
      </c>
      <c r="D3" s="548" t="s">
        <v>5</v>
      </c>
      <c r="E3" s="7"/>
      <c r="F3" s="8"/>
      <c r="G3" s="549" t="s">
        <v>6</v>
      </c>
      <c r="H3" s="549"/>
      <c r="I3" s="549"/>
      <c r="J3" s="549"/>
      <c r="K3" s="549"/>
      <c r="L3" s="550" t="s">
        <v>7</v>
      </c>
      <c r="M3" s="550"/>
      <c r="N3" s="550"/>
      <c r="O3" s="550"/>
      <c r="P3" s="550" t="s">
        <v>8</v>
      </c>
      <c r="Q3" s="550"/>
      <c r="R3" s="550"/>
      <c r="S3" s="550"/>
    </row>
    <row r="4" spans="1:19" s="37" customFormat="1" ht="48" customHeight="1" x14ac:dyDescent="0.25">
      <c r="A4" s="40"/>
      <c r="B4" s="547"/>
      <c r="C4" s="548"/>
      <c r="D4" s="548"/>
      <c r="E4" s="9"/>
      <c r="F4" s="150" t="s">
        <v>9</v>
      </c>
      <c r="G4" s="40"/>
      <c r="H4" s="155" t="s">
        <v>10</v>
      </c>
      <c r="I4" s="155" t="s">
        <v>11</v>
      </c>
      <c r="J4" s="155" t="s">
        <v>12</v>
      </c>
      <c r="K4" s="150" t="s">
        <v>13</v>
      </c>
      <c r="L4" s="155" t="s">
        <v>14</v>
      </c>
      <c r="M4" s="155" t="s">
        <v>15</v>
      </c>
      <c r="N4" s="157" t="s">
        <v>16</v>
      </c>
      <c r="O4" s="157" t="s">
        <v>17</v>
      </c>
      <c r="P4" s="155" t="s">
        <v>18</v>
      </c>
      <c r="Q4" s="155" t="s">
        <v>19</v>
      </c>
      <c r="R4" s="155" t="s">
        <v>20</v>
      </c>
      <c r="S4" s="155" t="s">
        <v>21</v>
      </c>
    </row>
    <row r="5" spans="1:19" s="37" customFormat="1" ht="15.75" x14ac:dyDescent="0.25">
      <c r="A5" s="40"/>
      <c r="B5" s="224" t="s">
        <v>22</v>
      </c>
      <c r="C5" s="225"/>
      <c r="D5" s="225"/>
      <c r="E5" s="225"/>
      <c r="F5" s="209" t="s">
        <v>248</v>
      </c>
      <c r="G5" s="209" t="s">
        <v>249</v>
      </c>
      <c r="H5" s="155">
        <f>H6+H14+H26+H21+H20+H27+H30</f>
        <v>17.070000000000004</v>
      </c>
      <c r="I5" s="467">
        <f>I6+I14+I26+I21+I20+I27+I30+I31</f>
        <v>16.78</v>
      </c>
      <c r="J5" s="467">
        <f t="shared" ref="J5:S5" si="0">J6+J14+J26+J21+J20+J27+J30</f>
        <v>83.199999999999989</v>
      </c>
      <c r="K5" s="467">
        <f t="shared" si="0"/>
        <v>551.45000000000005</v>
      </c>
      <c r="L5" s="467">
        <f t="shared" si="0"/>
        <v>1.75</v>
      </c>
      <c r="M5" s="467">
        <f t="shared" si="0"/>
        <v>0.16899999999999998</v>
      </c>
      <c r="N5" s="467">
        <f t="shared" si="0"/>
        <v>0.05</v>
      </c>
      <c r="O5" s="467">
        <f t="shared" si="0"/>
        <v>1.1200000000000001</v>
      </c>
      <c r="P5" s="467">
        <f t="shared" si="0"/>
        <v>67.308999999999997</v>
      </c>
      <c r="Q5" s="467">
        <f t="shared" si="0"/>
        <v>201.68199999999999</v>
      </c>
      <c r="R5" s="467">
        <f t="shared" si="0"/>
        <v>58.837000000000003</v>
      </c>
      <c r="S5" s="467">
        <f t="shared" si="0"/>
        <v>2.44</v>
      </c>
    </row>
    <row r="6" spans="1:19" s="37" customFormat="1" x14ac:dyDescent="0.25">
      <c r="A6" s="40"/>
      <c r="B6" s="212" t="s">
        <v>221</v>
      </c>
      <c r="C6" s="213"/>
      <c r="D6" s="213"/>
      <c r="E6" s="214"/>
      <c r="F6" s="80" t="s">
        <v>279</v>
      </c>
      <c r="G6" s="150"/>
      <c r="H6" s="155">
        <v>7.87</v>
      </c>
      <c r="I6" s="155">
        <v>9.56</v>
      </c>
      <c r="J6" s="155">
        <v>0.86</v>
      </c>
      <c r="K6" s="150">
        <v>107</v>
      </c>
      <c r="L6" s="155">
        <v>0.01</v>
      </c>
      <c r="M6" s="155">
        <v>3.5999999999999997E-2</v>
      </c>
      <c r="N6" s="155">
        <v>1.7999999999999999E-2</v>
      </c>
      <c r="O6" s="155">
        <v>0.40300000000000002</v>
      </c>
      <c r="P6" s="155">
        <v>17.518999999999998</v>
      </c>
      <c r="Q6" s="155">
        <v>67.591999999999999</v>
      </c>
      <c r="R6" s="155">
        <v>11.487</v>
      </c>
      <c r="S6" s="155">
        <v>0.57999999999999996</v>
      </c>
    </row>
    <row r="7" spans="1:19" s="37" customFormat="1" x14ac:dyDescent="0.25">
      <c r="A7" s="40"/>
      <c r="B7" s="215" t="s">
        <v>263</v>
      </c>
      <c r="C7" s="216">
        <v>74</v>
      </c>
      <c r="D7" s="215">
        <v>74</v>
      </c>
      <c r="E7" s="214"/>
      <c r="F7" s="80"/>
      <c r="G7" s="150"/>
      <c r="H7" s="155"/>
      <c r="I7" s="155"/>
      <c r="J7" s="155"/>
      <c r="K7" s="150"/>
      <c r="L7" s="155"/>
      <c r="M7" s="155"/>
      <c r="N7" s="155"/>
      <c r="O7" s="155"/>
      <c r="P7" s="155"/>
      <c r="Q7" s="155"/>
      <c r="R7" s="155"/>
      <c r="S7" s="155"/>
    </row>
    <row r="8" spans="1:19" s="37" customFormat="1" x14ac:dyDescent="0.25">
      <c r="A8" s="40"/>
      <c r="B8" s="218" t="s">
        <v>33</v>
      </c>
      <c r="C8" s="213">
        <v>18</v>
      </c>
      <c r="D8" s="213">
        <v>18</v>
      </c>
      <c r="E8" s="214"/>
      <c r="F8" s="80"/>
      <c r="G8" s="150"/>
      <c r="H8" s="155"/>
      <c r="I8" s="155"/>
      <c r="J8" s="155"/>
      <c r="K8" s="150"/>
      <c r="L8" s="155"/>
      <c r="M8" s="155"/>
      <c r="N8" s="155"/>
      <c r="O8" s="155"/>
      <c r="P8" s="155"/>
      <c r="Q8" s="155"/>
      <c r="R8" s="155"/>
      <c r="S8" s="155"/>
    </row>
    <row r="9" spans="1:19" s="37" customFormat="1" x14ac:dyDescent="0.25">
      <c r="A9" s="40"/>
      <c r="B9" s="217" t="s">
        <v>223</v>
      </c>
      <c r="C9" s="213">
        <v>24</v>
      </c>
      <c r="D9" s="213">
        <v>24</v>
      </c>
      <c r="E9" s="214"/>
      <c r="F9" s="80"/>
      <c r="G9" s="150"/>
      <c r="H9" s="155"/>
      <c r="I9" s="155"/>
      <c r="J9" s="155"/>
      <c r="K9" s="150"/>
      <c r="L9" s="155"/>
      <c r="M9" s="155"/>
      <c r="N9" s="155"/>
      <c r="O9" s="155"/>
      <c r="P9" s="155"/>
      <c r="Q9" s="155"/>
      <c r="R9" s="155"/>
      <c r="S9" s="155"/>
    </row>
    <row r="10" spans="1:19" s="37" customFormat="1" x14ac:dyDescent="0.25">
      <c r="A10" s="40"/>
      <c r="B10" s="217" t="s">
        <v>51</v>
      </c>
      <c r="C10" s="213">
        <v>2</v>
      </c>
      <c r="D10" s="213">
        <v>2</v>
      </c>
      <c r="E10" s="214"/>
      <c r="F10" s="80"/>
      <c r="G10" s="150"/>
      <c r="H10" s="155"/>
      <c r="I10" s="155"/>
      <c r="J10" s="155"/>
      <c r="K10" s="150"/>
      <c r="L10" s="155"/>
      <c r="M10" s="155"/>
      <c r="N10" s="155"/>
      <c r="O10" s="155"/>
      <c r="P10" s="155"/>
      <c r="Q10" s="155"/>
      <c r="R10" s="155"/>
      <c r="S10" s="155"/>
    </row>
    <row r="11" spans="1:19" s="37" customFormat="1" x14ac:dyDescent="0.25">
      <c r="A11" s="40"/>
      <c r="B11" s="218" t="s">
        <v>209</v>
      </c>
      <c r="C11" s="213">
        <v>3</v>
      </c>
      <c r="D11" s="213">
        <v>3</v>
      </c>
      <c r="E11" s="214"/>
      <c r="F11" s="80"/>
      <c r="G11" s="150"/>
      <c r="H11" s="155"/>
      <c r="I11" s="155"/>
      <c r="J11" s="155"/>
      <c r="K11" s="150"/>
      <c r="L11" s="155"/>
      <c r="M11" s="155"/>
      <c r="N11" s="155"/>
      <c r="O11" s="155"/>
      <c r="P11" s="155"/>
      <c r="Q11" s="155"/>
      <c r="R11" s="155"/>
      <c r="S11" s="155"/>
    </row>
    <row r="12" spans="1:19" s="37" customFormat="1" x14ac:dyDescent="0.25">
      <c r="A12" s="40"/>
      <c r="B12" s="218" t="s">
        <v>222</v>
      </c>
      <c r="C12" s="213">
        <v>2</v>
      </c>
      <c r="D12" s="213">
        <v>2</v>
      </c>
      <c r="E12" s="214"/>
      <c r="F12" s="80"/>
      <c r="G12" s="150"/>
      <c r="H12" s="155"/>
      <c r="I12" s="155"/>
      <c r="J12" s="155"/>
      <c r="K12" s="150"/>
      <c r="L12" s="155"/>
      <c r="M12" s="155"/>
      <c r="N12" s="155"/>
      <c r="O12" s="155"/>
      <c r="P12" s="155"/>
      <c r="Q12" s="155"/>
      <c r="R12" s="155"/>
      <c r="S12" s="155"/>
    </row>
    <row r="13" spans="1:19" s="40" customFormat="1" x14ac:dyDescent="0.25">
      <c r="B13" s="218"/>
      <c r="C13" s="213"/>
      <c r="D13" s="213"/>
      <c r="E13" s="214"/>
      <c r="F13" s="80"/>
      <c r="G13" s="444"/>
      <c r="H13" s="447"/>
      <c r="I13" s="447"/>
      <c r="J13" s="447"/>
      <c r="K13" s="444"/>
      <c r="L13" s="447"/>
      <c r="M13" s="447"/>
      <c r="N13" s="447"/>
      <c r="O13" s="447"/>
      <c r="P13" s="447"/>
      <c r="Q13" s="447"/>
      <c r="R13" s="447"/>
      <c r="S13" s="447"/>
    </row>
    <row r="14" spans="1:19" s="37" customFormat="1" x14ac:dyDescent="0.25">
      <c r="A14" s="40"/>
      <c r="B14" s="212" t="s">
        <v>231</v>
      </c>
      <c r="C14" s="213"/>
      <c r="D14" s="213"/>
      <c r="E14" s="214"/>
      <c r="F14" s="80">
        <v>150</v>
      </c>
      <c r="G14" s="150"/>
      <c r="H14" s="155">
        <v>2.34</v>
      </c>
      <c r="I14" s="155">
        <v>2.76</v>
      </c>
      <c r="J14" s="155">
        <v>14.4</v>
      </c>
      <c r="K14" s="155">
        <v>178.25</v>
      </c>
      <c r="L14" s="155">
        <v>1.74</v>
      </c>
      <c r="M14" s="155">
        <v>3.5999999999999997E-2</v>
      </c>
      <c r="N14" s="155">
        <v>1.2E-2</v>
      </c>
      <c r="O14" s="155">
        <v>0.13200000000000001</v>
      </c>
      <c r="P14" s="155">
        <v>28.74</v>
      </c>
      <c r="Q14" s="155">
        <v>61.44</v>
      </c>
      <c r="R14" s="155">
        <v>20.7</v>
      </c>
      <c r="S14" s="155">
        <v>0.42</v>
      </c>
    </row>
    <row r="15" spans="1:19" s="37" customFormat="1" x14ac:dyDescent="0.25">
      <c r="A15" s="40"/>
      <c r="B15" s="215" t="s">
        <v>189</v>
      </c>
      <c r="C15" s="216">
        <v>45</v>
      </c>
      <c r="D15" s="215">
        <v>45</v>
      </c>
      <c r="E15" s="214"/>
      <c r="F15" s="80"/>
      <c r="G15" s="150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</row>
    <row r="16" spans="1:19" s="37" customFormat="1" x14ac:dyDescent="0.25">
      <c r="A16" s="40"/>
      <c r="B16" s="217" t="s">
        <v>29</v>
      </c>
      <c r="C16" s="216">
        <v>5</v>
      </c>
      <c r="D16" s="215">
        <v>5</v>
      </c>
      <c r="E16" s="214"/>
      <c r="F16" s="80"/>
      <c r="G16" s="150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</row>
    <row r="17" spans="1:19" s="37" customFormat="1" x14ac:dyDescent="0.25">
      <c r="A17" s="40"/>
      <c r="B17" s="218" t="s">
        <v>113</v>
      </c>
      <c r="C17" s="213">
        <v>1</v>
      </c>
      <c r="D17" s="213">
        <v>1</v>
      </c>
      <c r="E17" s="214"/>
      <c r="F17" s="80"/>
      <c r="G17" s="150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</row>
    <row r="18" spans="1:19" s="37" customFormat="1" x14ac:dyDescent="0.25">
      <c r="A18" s="40"/>
      <c r="B18" s="217"/>
      <c r="C18" s="213"/>
      <c r="D18" s="213"/>
      <c r="E18" s="214"/>
      <c r="F18" s="80"/>
      <c r="G18" s="150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</row>
    <row r="19" spans="1:19" s="37" customFormat="1" x14ac:dyDescent="0.25">
      <c r="A19" s="40"/>
      <c r="B19" s="218"/>
      <c r="C19" s="213"/>
      <c r="D19" s="213"/>
      <c r="E19" s="214"/>
      <c r="F19" s="80"/>
      <c r="G19" s="150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</row>
    <row r="20" spans="1:19" s="37" customFormat="1" x14ac:dyDescent="0.25">
      <c r="A20" s="40"/>
      <c r="B20" s="219" t="s">
        <v>274</v>
      </c>
      <c r="C20" s="216">
        <v>20</v>
      </c>
      <c r="D20" s="216">
        <v>20</v>
      </c>
      <c r="E20" s="214"/>
      <c r="F20" s="80">
        <v>20</v>
      </c>
      <c r="G20" s="150"/>
      <c r="H20" s="155">
        <v>2.96</v>
      </c>
      <c r="I20" s="155">
        <v>3.76</v>
      </c>
      <c r="J20" s="155">
        <v>29.24</v>
      </c>
      <c r="K20" s="150">
        <v>76.8</v>
      </c>
      <c r="L20" s="150">
        <v>0</v>
      </c>
      <c r="M20" s="150">
        <v>5.1999999999999998E-2</v>
      </c>
      <c r="N20" s="158">
        <v>0</v>
      </c>
      <c r="O20" s="158"/>
      <c r="P20" s="150">
        <v>10.4</v>
      </c>
      <c r="Q20" s="150">
        <v>33.6</v>
      </c>
      <c r="R20" s="150">
        <v>12</v>
      </c>
      <c r="S20" s="150">
        <v>0.56000000000000005</v>
      </c>
    </row>
    <row r="21" spans="1:19" s="37" customFormat="1" x14ac:dyDescent="0.25">
      <c r="A21" s="40"/>
      <c r="B21" s="554" t="s">
        <v>321</v>
      </c>
      <c r="C21" s="554"/>
      <c r="D21" s="554"/>
      <c r="E21" s="214"/>
      <c r="F21" s="80">
        <v>200</v>
      </c>
      <c r="G21" s="76"/>
      <c r="H21" s="155">
        <v>0.1</v>
      </c>
      <c r="I21" s="155">
        <v>0</v>
      </c>
      <c r="J21" s="155">
        <v>14.7</v>
      </c>
      <c r="K21" s="150">
        <v>59</v>
      </c>
      <c r="L21" s="155">
        <v>0</v>
      </c>
      <c r="M21" s="155">
        <v>0</v>
      </c>
      <c r="N21" s="155">
        <v>0.02</v>
      </c>
      <c r="O21" s="155">
        <v>0</v>
      </c>
      <c r="P21" s="155">
        <v>0.5</v>
      </c>
      <c r="Q21" s="155">
        <v>0.69</v>
      </c>
      <c r="R21" s="155">
        <v>0.09</v>
      </c>
      <c r="S21" s="155">
        <v>0</v>
      </c>
    </row>
    <row r="22" spans="1:19" s="37" customFormat="1" x14ac:dyDescent="0.25">
      <c r="A22" s="40"/>
      <c r="B22" s="216" t="s">
        <v>115</v>
      </c>
      <c r="C22" s="220">
        <v>1.5</v>
      </c>
      <c r="D22" s="220">
        <v>1.5</v>
      </c>
      <c r="E22" s="214"/>
      <c r="F22" s="80"/>
      <c r="G22" s="150"/>
      <c r="H22" s="155"/>
      <c r="I22" s="155"/>
      <c r="J22" s="155"/>
      <c r="K22" s="150"/>
      <c r="L22" s="155"/>
      <c r="M22" s="155"/>
      <c r="N22" s="155"/>
      <c r="O22" s="155"/>
      <c r="P22" s="155"/>
      <c r="Q22" s="155"/>
      <c r="R22" s="155"/>
      <c r="S22" s="155"/>
    </row>
    <row r="23" spans="1:19" s="37" customFormat="1" x14ac:dyDescent="0.25">
      <c r="A23" s="40"/>
      <c r="B23" s="216" t="s">
        <v>27</v>
      </c>
      <c r="C23" s="220">
        <v>10</v>
      </c>
      <c r="D23" s="220">
        <v>10</v>
      </c>
      <c r="E23" s="214"/>
      <c r="F23" s="80"/>
      <c r="G23" s="150"/>
      <c r="H23" s="155"/>
      <c r="I23" s="155"/>
      <c r="J23" s="155"/>
      <c r="K23" s="150"/>
      <c r="L23" s="155"/>
      <c r="M23" s="155"/>
      <c r="N23" s="155"/>
      <c r="O23" s="155"/>
      <c r="P23" s="155"/>
      <c r="Q23" s="155"/>
      <c r="R23" s="155"/>
      <c r="S23" s="155"/>
    </row>
    <row r="24" spans="1:19" s="40" customFormat="1" x14ac:dyDescent="0.25">
      <c r="B24" s="216" t="s">
        <v>190</v>
      </c>
      <c r="C24" s="446">
        <v>100</v>
      </c>
      <c r="D24" s="446">
        <v>100</v>
      </c>
      <c r="E24" s="214"/>
      <c r="F24" s="80"/>
      <c r="G24" s="444"/>
      <c r="H24" s="447"/>
      <c r="I24" s="447"/>
      <c r="J24" s="447"/>
      <c r="K24" s="444"/>
      <c r="L24" s="447"/>
      <c r="M24" s="447"/>
      <c r="N24" s="447"/>
      <c r="O24" s="447"/>
      <c r="P24" s="447"/>
      <c r="Q24" s="447"/>
      <c r="R24" s="447"/>
      <c r="S24" s="447"/>
    </row>
    <row r="25" spans="1:19" s="40" customFormat="1" x14ac:dyDescent="0.25">
      <c r="B25" s="216"/>
      <c r="C25" s="520"/>
      <c r="D25" s="520"/>
      <c r="E25" s="214"/>
      <c r="F25" s="80"/>
      <c r="G25" s="519"/>
      <c r="H25" s="521"/>
      <c r="I25" s="521"/>
      <c r="J25" s="521"/>
      <c r="K25" s="519"/>
      <c r="L25" s="521"/>
      <c r="M25" s="521"/>
      <c r="N25" s="521"/>
      <c r="O25" s="521"/>
      <c r="P25" s="521"/>
      <c r="Q25" s="521"/>
      <c r="R25" s="521"/>
      <c r="S25" s="521"/>
    </row>
    <row r="26" spans="1:19" s="37" customFormat="1" x14ac:dyDescent="0.25">
      <c r="A26" s="40"/>
      <c r="B26" s="221" t="s">
        <v>33</v>
      </c>
      <c r="C26" s="222">
        <v>20</v>
      </c>
      <c r="D26" s="222">
        <v>20</v>
      </c>
      <c r="E26" s="214"/>
      <c r="F26" s="80">
        <v>20</v>
      </c>
      <c r="G26" s="10"/>
      <c r="H26" s="155">
        <v>2.4</v>
      </c>
      <c r="I26" s="155">
        <v>0.3</v>
      </c>
      <c r="J26" s="155">
        <v>11</v>
      </c>
      <c r="K26" s="155">
        <v>71</v>
      </c>
      <c r="L26" s="157">
        <v>0</v>
      </c>
      <c r="M26" s="155">
        <v>4.4999999999999998E-2</v>
      </c>
      <c r="N26" s="155">
        <v>0</v>
      </c>
      <c r="O26" s="155">
        <v>0.58499999999999996</v>
      </c>
      <c r="P26" s="155">
        <v>10.15</v>
      </c>
      <c r="Q26" s="155">
        <v>38.36</v>
      </c>
      <c r="R26" s="155">
        <v>14.56</v>
      </c>
      <c r="S26" s="155">
        <v>0.88</v>
      </c>
    </row>
    <row r="27" spans="1:19" s="40" customFormat="1" x14ac:dyDescent="0.25">
      <c r="B27" s="462" t="s">
        <v>298</v>
      </c>
      <c r="C27" s="222">
        <v>20</v>
      </c>
      <c r="D27" s="222">
        <v>20</v>
      </c>
      <c r="E27" s="214"/>
      <c r="F27" s="80">
        <v>20</v>
      </c>
      <c r="G27" s="10"/>
      <c r="H27" s="467">
        <v>1.1000000000000001</v>
      </c>
      <c r="I27" s="467">
        <v>0.2</v>
      </c>
      <c r="J27" s="467">
        <v>5.5</v>
      </c>
      <c r="K27" s="10">
        <v>26.4</v>
      </c>
      <c r="L27" s="467"/>
      <c r="M27" s="467"/>
      <c r="N27" s="467"/>
      <c r="O27" s="467"/>
      <c r="P27" s="467"/>
      <c r="Q27" s="467"/>
      <c r="R27" s="467"/>
      <c r="S27" s="467"/>
    </row>
    <row r="28" spans="1:19" s="37" customFormat="1" x14ac:dyDescent="0.25">
      <c r="A28" s="40"/>
      <c r="B28" s="216"/>
      <c r="C28" s="222"/>
      <c r="D28" s="222"/>
      <c r="E28" s="223"/>
      <c r="F28" s="92">
        <v>510</v>
      </c>
      <c r="G28" s="150"/>
      <c r="H28" s="155"/>
      <c r="I28" s="155"/>
      <c r="J28" s="155"/>
      <c r="K28" s="150"/>
      <c r="L28" s="155"/>
      <c r="M28" s="155"/>
      <c r="N28" s="155"/>
      <c r="O28" s="155"/>
      <c r="P28" s="155"/>
      <c r="Q28" s="155"/>
      <c r="R28" s="155"/>
      <c r="S28" s="155"/>
    </row>
    <row r="29" spans="1:19" s="40" customFormat="1" x14ac:dyDescent="0.25">
      <c r="B29" s="490" t="s">
        <v>295</v>
      </c>
      <c r="C29" s="222"/>
      <c r="D29" s="222"/>
      <c r="E29" s="223"/>
      <c r="F29" s="92"/>
      <c r="G29" s="461"/>
      <c r="H29" s="467"/>
      <c r="I29" s="467"/>
      <c r="J29" s="467"/>
      <c r="K29" s="461"/>
      <c r="L29" s="467"/>
      <c r="M29" s="467"/>
      <c r="N29" s="467"/>
      <c r="O29" s="467"/>
      <c r="P29" s="467"/>
      <c r="Q29" s="467"/>
      <c r="R29" s="467"/>
      <c r="S29" s="467"/>
    </row>
    <row r="30" spans="1:19" s="40" customFormat="1" x14ac:dyDescent="0.25">
      <c r="B30" s="462" t="s">
        <v>300</v>
      </c>
      <c r="C30" s="222">
        <v>100</v>
      </c>
      <c r="D30" s="222">
        <v>100</v>
      </c>
      <c r="E30" s="223"/>
      <c r="F30" s="429">
        <v>100</v>
      </c>
      <c r="G30" s="461"/>
      <c r="H30" s="467">
        <v>0.3</v>
      </c>
      <c r="I30" s="467">
        <v>0.2</v>
      </c>
      <c r="J30" s="467">
        <v>7.5</v>
      </c>
      <c r="K30" s="461">
        <v>33</v>
      </c>
      <c r="L30" s="467"/>
      <c r="M30" s="467"/>
      <c r="N30" s="467"/>
      <c r="O30" s="467"/>
      <c r="P30" s="467"/>
      <c r="Q30" s="467"/>
      <c r="R30" s="467"/>
      <c r="S30" s="467"/>
    </row>
    <row r="31" spans="1:19" s="37" customFormat="1" x14ac:dyDescent="0.25">
      <c r="A31" s="40"/>
      <c r="B31" s="187" t="s">
        <v>316</v>
      </c>
      <c r="C31" s="181">
        <v>200</v>
      </c>
      <c r="D31" s="181">
        <v>200</v>
      </c>
      <c r="E31" s="179"/>
      <c r="F31" s="518">
        <v>200</v>
      </c>
      <c r="G31" s="181"/>
      <c r="H31" s="511">
        <v>0.1</v>
      </c>
      <c r="I31" s="511">
        <v>0</v>
      </c>
      <c r="J31" s="511">
        <v>22</v>
      </c>
      <c r="K31" s="507">
        <v>88</v>
      </c>
      <c r="L31" s="512">
        <v>19</v>
      </c>
      <c r="M31" s="511">
        <v>1.2999999999999999E-2</v>
      </c>
      <c r="N31" s="511">
        <v>0</v>
      </c>
      <c r="O31" s="511">
        <v>0</v>
      </c>
      <c r="P31" s="511">
        <v>15</v>
      </c>
      <c r="Q31" s="511">
        <v>21.25</v>
      </c>
      <c r="R31" s="511">
        <v>8.75</v>
      </c>
      <c r="S31" s="511">
        <v>1.63</v>
      </c>
    </row>
    <row r="32" spans="1:19" s="37" customFormat="1" x14ac:dyDescent="0.25">
      <c r="A32" s="40"/>
      <c r="B32" s="224" t="s">
        <v>37</v>
      </c>
      <c r="C32" s="225"/>
      <c r="D32" s="225"/>
      <c r="E32" s="225"/>
      <c r="F32" s="557" t="s">
        <v>248</v>
      </c>
      <c r="G32" s="558"/>
      <c r="H32" s="155">
        <f>H33+H50+H62+H72+H73+H68+H67+H69+H67</f>
        <v>20.620000000000005</v>
      </c>
      <c r="I32" s="511">
        <f t="shared" ref="I32:S32" si="1">I33+I50+I62+I72+I73+I68+I67+I69+I67</f>
        <v>22.940000000000005</v>
      </c>
      <c r="J32" s="511">
        <f t="shared" si="1"/>
        <v>81.180000000000007</v>
      </c>
      <c r="K32" s="511">
        <f t="shared" si="1"/>
        <v>715.44</v>
      </c>
      <c r="L32" s="511">
        <f t="shared" si="1"/>
        <v>45.03</v>
      </c>
      <c r="M32" s="511">
        <f t="shared" si="1"/>
        <v>0.65500000000000003</v>
      </c>
      <c r="N32" s="511">
        <f t="shared" si="1"/>
        <v>42.03</v>
      </c>
      <c r="O32" s="511">
        <f t="shared" si="1"/>
        <v>4.1550000000000002</v>
      </c>
      <c r="P32" s="511">
        <f t="shared" si="1"/>
        <v>365.69</v>
      </c>
      <c r="Q32" s="511">
        <f t="shared" si="1"/>
        <v>545.47</v>
      </c>
      <c r="R32" s="511">
        <f t="shared" si="1"/>
        <v>89.62</v>
      </c>
      <c r="S32" s="511">
        <f t="shared" si="1"/>
        <v>6.33</v>
      </c>
    </row>
    <row r="33" spans="1:19" s="37" customFormat="1" x14ac:dyDescent="0.25">
      <c r="A33" s="40"/>
      <c r="B33" s="554" t="s">
        <v>117</v>
      </c>
      <c r="C33" s="554"/>
      <c r="D33" s="554"/>
      <c r="E33" s="214"/>
      <c r="F33" s="80" t="s">
        <v>24</v>
      </c>
      <c r="G33" s="150"/>
      <c r="H33" s="155">
        <v>1.7</v>
      </c>
      <c r="I33" s="155">
        <v>2.7</v>
      </c>
      <c r="J33" s="155">
        <v>8.8000000000000007</v>
      </c>
      <c r="K33" s="150">
        <v>126</v>
      </c>
      <c r="L33" s="155">
        <v>2.42</v>
      </c>
      <c r="M33" s="155">
        <v>0.03</v>
      </c>
      <c r="N33" s="155">
        <v>0.01</v>
      </c>
      <c r="O33" s="155">
        <v>0.2</v>
      </c>
      <c r="P33" s="155">
        <v>32.299999999999997</v>
      </c>
      <c r="Q33" s="155">
        <v>41.91</v>
      </c>
      <c r="R33" s="155">
        <v>9.1999999999999993</v>
      </c>
      <c r="S33" s="155">
        <v>0.9</v>
      </c>
    </row>
    <row r="34" spans="1:19" s="37" customFormat="1" x14ac:dyDescent="0.25">
      <c r="A34" s="40"/>
      <c r="B34" s="216" t="s">
        <v>118</v>
      </c>
      <c r="C34" s="220">
        <v>50</v>
      </c>
      <c r="D34" s="220">
        <v>40</v>
      </c>
      <c r="E34" s="214"/>
      <c r="F34" s="80"/>
      <c r="G34" s="150"/>
      <c r="H34" s="155"/>
      <c r="I34" s="155"/>
      <c r="J34" s="155"/>
      <c r="K34" s="150"/>
      <c r="L34" s="155"/>
      <c r="M34" s="155"/>
      <c r="N34" s="155"/>
      <c r="O34" s="155"/>
      <c r="P34" s="155"/>
      <c r="Q34" s="155"/>
      <c r="R34" s="155"/>
      <c r="S34" s="155"/>
    </row>
    <row r="35" spans="1:19" s="37" customFormat="1" x14ac:dyDescent="0.25">
      <c r="A35" s="40"/>
      <c r="B35" s="216" t="s">
        <v>45</v>
      </c>
      <c r="C35" s="220">
        <v>53</v>
      </c>
      <c r="D35" s="220">
        <v>40</v>
      </c>
      <c r="E35" s="214"/>
      <c r="F35" s="80"/>
      <c r="G35" s="150"/>
      <c r="H35" s="155"/>
      <c r="I35" s="155"/>
      <c r="J35" s="155"/>
      <c r="K35" s="150"/>
      <c r="L35" s="155"/>
      <c r="M35" s="155"/>
      <c r="N35" s="155"/>
      <c r="O35" s="155"/>
      <c r="P35" s="155"/>
      <c r="Q35" s="155"/>
      <c r="R35" s="155"/>
      <c r="S35" s="155"/>
    </row>
    <row r="36" spans="1:19" s="37" customFormat="1" x14ac:dyDescent="0.25">
      <c r="A36" s="40"/>
      <c r="B36" s="216" t="s">
        <v>119</v>
      </c>
      <c r="C36" s="220">
        <v>35</v>
      </c>
      <c r="D36" s="220">
        <v>20</v>
      </c>
      <c r="E36" s="214"/>
      <c r="F36" s="80"/>
      <c r="G36" s="150"/>
      <c r="H36" s="155"/>
      <c r="I36" s="155"/>
      <c r="J36" s="155"/>
      <c r="K36" s="150"/>
      <c r="L36" s="155"/>
      <c r="M36" s="155"/>
      <c r="N36" s="155"/>
      <c r="O36" s="155"/>
      <c r="P36" s="155"/>
      <c r="Q36" s="155"/>
      <c r="R36" s="155"/>
      <c r="S36" s="155"/>
    </row>
    <row r="37" spans="1:19" s="37" customFormat="1" x14ac:dyDescent="0.25">
      <c r="B37" s="216" t="s">
        <v>120</v>
      </c>
      <c r="C37" s="220">
        <v>27</v>
      </c>
      <c r="D37" s="220">
        <v>20</v>
      </c>
      <c r="E37" s="214"/>
      <c r="F37" s="80"/>
      <c r="G37" s="150"/>
      <c r="H37" s="155"/>
      <c r="I37" s="155"/>
      <c r="J37" s="155"/>
      <c r="K37" s="150"/>
      <c r="L37" s="155"/>
      <c r="M37" s="155"/>
      <c r="N37" s="155"/>
      <c r="O37" s="155"/>
      <c r="P37" s="155"/>
      <c r="Q37" s="155"/>
      <c r="R37" s="155"/>
      <c r="S37" s="155"/>
    </row>
    <row r="38" spans="1:19" s="37" customFormat="1" x14ac:dyDescent="0.25">
      <c r="B38" s="216" t="s">
        <v>121</v>
      </c>
      <c r="C38" s="220">
        <v>29</v>
      </c>
      <c r="D38" s="220">
        <v>20</v>
      </c>
      <c r="E38" s="214"/>
      <c r="F38" s="80"/>
      <c r="G38" s="150"/>
      <c r="H38" s="155"/>
      <c r="I38" s="155"/>
      <c r="J38" s="155"/>
      <c r="K38" s="150"/>
      <c r="L38" s="155"/>
      <c r="M38" s="155"/>
      <c r="N38" s="155"/>
      <c r="O38" s="155"/>
      <c r="P38" s="155"/>
      <c r="Q38" s="155"/>
      <c r="R38" s="155"/>
      <c r="S38" s="155"/>
    </row>
    <row r="39" spans="1:19" s="37" customFormat="1" x14ac:dyDescent="0.25">
      <c r="B39" s="216" t="s">
        <v>122</v>
      </c>
      <c r="C39" s="220">
        <v>31</v>
      </c>
      <c r="D39" s="220">
        <v>20</v>
      </c>
      <c r="E39" s="214"/>
      <c r="F39" s="80"/>
      <c r="G39" s="150"/>
      <c r="H39" s="155"/>
      <c r="I39" s="155"/>
      <c r="J39" s="155"/>
      <c r="K39" s="150"/>
      <c r="L39" s="155"/>
      <c r="M39" s="155"/>
      <c r="N39" s="155"/>
      <c r="O39" s="155"/>
      <c r="P39" s="155"/>
      <c r="Q39" s="155"/>
      <c r="R39" s="155"/>
      <c r="S39" s="155"/>
    </row>
    <row r="40" spans="1:19" s="37" customFormat="1" x14ac:dyDescent="0.25">
      <c r="B40" s="216" t="s">
        <v>91</v>
      </c>
      <c r="C40" s="220">
        <v>37</v>
      </c>
      <c r="D40" s="220">
        <v>20</v>
      </c>
      <c r="E40" s="214"/>
      <c r="F40" s="80"/>
      <c r="G40" s="150"/>
      <c r="H40" s="155"/>
      <c r="I40" s="155"/>
      <c r="J40" s="155"/>
      <c r="K40" s="150"/>
      <c r="L40" s="155"/>
      <c r="M40" s="155"/>
      <c r="N40" s="155"/>
      <c r="O40" s="155"/>
      <c r="P40" s="155"/>
      <c r="Q40" s="155"/>
      <c r="R40" s="155"/>
      <c r="S40" s="155"/>
    </row>
    <row r="41" spans="1:19" s="37" customFormat="1" x14ac:dyDescent="0.25">
      <c r="B41" s="216" t="s">
        <v>51</v>
      </c>
      <c r="C41" s="220">
        <v>2</v>
      </c>
      <c r="D41" s="220">
        <v>2</v>
      </c>
      <c r="E41" s="214"/>
      <c r="F41" s="80"/>
      <c r="G41" s="150"/>
      <c r="H41" s="155"/>
      <c r="I41" s="155"/>
      <c r="J41" s="155"/>
      <c r="K41" s="150"/>
      <c r="L41" s="155"/>
      <c r="M41" s="155"/>
      <c r="N41" s="155"/>
      <c r="O41" s="155"/>
      <c r="P41" s="155"/>
      <c r="Q41" s="155"/>
      <c r="R41" s="155"/>
      <c r="S41" s="155"/>
    </row>
    <row r="42" spans="1:19" s="37" customFormat="1" x14ac:dyDescent="0.25">
      <c r="B42" s="215" t="s">
        <v>44</v>
      </c>
      <c r="C42" s="220">
        <v>16</v>
      </c>
      <c r="D42" s="220">
        <v>13</v>
      </c>
      <c r="E42" s="214"/>
      <c r="F42" s="80"/>
      <c r="G42" s="150"/>
      <c r="H42" s="155"/>
      <c r="I42" s="155"/>
      <c r="J42" s="155"/>
      <c r="K42" s="150"/>
      <c r="L42" s="155"/>
      <c r="M42" s="155"/>
      <c r="N42" s="155"/>
      <c r="O42" s="155"/>
      <c r="P42" s="155"/>
      <c r="Q42" s="155"/>
      <c r="R42" s="155"/>
      <c r="S42" s="155"/>
    </row>
    <row r="43" spans="1:19" s="37" customFormat="1" x14ac:dyDescent="0.25">
      <c r="B43" s="216" t="s">
        <v>45</v>
      </c>
      <c r="C43" s="220">
        <v>17</v>
      </c>
      <c r="D43" s="220">
        <v>13</v>
      </c>
      <c r="E43" s="214"/>
      <c r="F43" s="80"/>
      <c r="G43" s="150"/>
      <c r="H43" s="155"/>
      <c r="I43" s="155"/>
      <c r="J43" s="155"/>
      <c r="K43" s="150"/>
      <c r="L43" s="155"/>
      <c r="M43" s="155"/>
      <c r="N43" s="155"/>
      <c r="O43" s="155"/>
      <c r="P43" s="155"/>
      <c r="Q43" s="155"/>
      <c r="R43" s="155"/>
      <c r="S43" s="155"/>
    </row>
    <row r="44" spans="1:19" s="37" customFormat="1" x14ac:dyDescent="0.25">
      <c r="B44" s="218" t="s">
        <v>46</v>
      </c>
      <c r="C44" s="220">
        <v>12</v>
      </c>
      <c r="D44" s="220">
        <v>10</v>
      </c>
      <c r="E44" s="214"/>
      <c r="F44" s="80"/>
      <c r="G44" s="150"/>
      <c r="H44" s="155"/>
      <c r="I44" s="155"/>
      <c r="J44" s="155"/>
      <c r="K44" s="150"/>
      <c r="L44" s="155"/>
      <c r="M44" s="155"/>
      <c r="N44" s="155"/>
      <c r="O44" s="155"/>
      <c r="P44" s="155"/>
      <c r="Q44" s="155"/>
      <c r="R44" s="155"/>
      <c r="S44" s="155"/>
    </row>
    <row r="45" spans="1:19" s="37" customFormat="1" x14ac:dyDescent="0.25">
      <c r="B45" s="218" t="s">
        <v>29</v>
      </c>
      <c r="C45" s="220">
        <v>3</v>
      </c>
      <c r="D45" s="220">
        <v>3</v>
      </c>
      <c r="E45" s="214"/>
      <c r="F45" s="80"/>
      <c r="G45" s="150"/>
      <c r="H45" s="155"/>
      <c r="I45" s="155"/>
      <c r="J45" s="155"/>
      <c r="K45" s="150"/>
      <c r="L45" s="155"/>
      <c r="M45" s="155"/>
      <c r="N45" s="155"/>
      <c r="O45" s="155"/>
      <c r="P45" s="155"/>
      <c r="Q45" s="155"/>
      <c r="R45" s="155"/>
      <c r="S45" s="155"/>
    </row>
    <row r="46" spans="1:19" s="37" customFormat="1" x14ac:dyDescent="0.25">
      <c r="B46" s="218" t="s">
        <v>27</v>
      </c>
      <c r="C46" s="220">
        <v>2.5</v>
      </c>
      <c r="D46" s="220">
        <v>2.5</v>
      </c>
      <c r="E46" s="214"/>
      <c r="F46" s="80"/>
      <c r="G46" s="150"/>
      <c r="H46" s="155"/>
      <c r="I46" s="155"/>
      <c r="J46" s="155"/>
      <c r="K46" s="150"/>
      <c r="L46" s="155"/>
      <c r="M46" s="155"/>
      <c r="N46" s="155"/>
      <c r="O46" s="155"/>
      <c r="P46" s="155"/>
      <c r="Q46" s="155"/>
      <c r="R46" s="155"/>
      <c r="S46" s="155"/>
    </row>
    <row r="47" spans="1:19" s="40" customFormat="1" x14ac:dyDescent="0.25">
      <c r="B47" s="218" t="s">
        <v>224</v>
      </c>
      <c r="C47" s="220">
        <v>7</v>
      </c>
      <c r="D47" s="220">
        <v>7</v>
      </c>
      <c r="E47" s="214"/>
      <c r="F47" s="80"/>
      <c r="G47" s="168"/>
      <c r="H47" s="169"/>
      <c r="I47" s="169"/>
      <c r="J47" s="169"/>
      <c r="K47" s="168"/>
      <c r="L47" s="169"/>
      <c r="M47" s="169"/>
      <c r="N47" s="169"/>
      <c r="O47" s="169"/>
      <c r="P47" s="169"/>
      <c r="Q47" s="169"/>
      <c r="R47" s="169"/>
      <c r="S47" s="169"/>
    </row>
    <row r="48" spans="1:19" s="37" customFormat="1" x14ac:dyDescent="0.25">
      <c r="B48" s="218" t="s">
        <v>95</v>
      </c>
      <c r="C48" s="220">
        <v>5</v>
      </c>
      <c r="D48" s="220">
        <v>5</v>
      </c>
      <c r="E48" s="214"/>
      <c r="F48" s="80"/>
      <c r="G48" s="150"/>
      <c r="H48" s="155"/>
      <c r="I48" s="155"/>
      <c r="J48" s="155"/>
      <c r="K48" s="150"/>
      <c r="L48" s="155"/>
      <c r="M48" s="155"/>
      <c r="N48" s="155"/>
      <c r="O48" s="155"/>
      <c r="P48" s="155"/>
      <c r="Q48" s="155"/>
      <c r="R48" s="155"/>
      <c r="S48" s="155"/>
    </row>
    <row r="49" spans="2:19" s="40" customFormat="1" x14ac:dyDescent="0.25">
      <c r="B49" s="218"/>
      <c r="C49" s="446"/>
      <c r="D49" s="446"/>
      <c r="E49" s="214"/>
      <c r="F49" s="80"/>
      <c r="G49" s="444"/>
      <c r="H49" s="447"/>
      <c r="I49" s="447"/>
      <c r="J49" s="447"/>
      <c r="K49" s="444"/>
      <c r="L49" s="447"/>
      <c r="M49" s="447"/>
      <c r="N49" s="447"/>
      <c r="O49" s="447"/>
      <c r="P49" s="447"/>
      <c r="Q49" s="447"/>
      <c r="R49" s="447"/>
      <c r="S49" s="447"/>
    </row>
    <row r="50" spans="2:19" s="37" customFormat="1" x14ac:dyDescent="0.25">
      <c r="B50" s="212" t="s">
        <v>299</v>
      </c>
      <c r="C50" s="213"/>
      <c r="D50" s="213"/>
      <c r="E50" s="214"/>
      <c r="F50" s="80">
        <v>100</v>
      </c>
      <c r="G50" s="150"/>
      <c r="H50" s="155">
        <v>5.5</v>
      </c>
      <c r="I50" s="155">
        <v>9</v>
      </c>
      <c r="J50" s="155">
        <v>8.9</v>
      </c>
      <c r="K50" s="150">
        <v>175.24</v>
      </c>
      <c r="L50" s="155">
        <v>10.5</v>
      </c>
      <c r="M50" s="155">
        <v>0.13</v>
      </c>
      <c r="N50" s="155">
        <v>2</v>
      </c>
      <c r="O50" s="155">
        <v>2.87</v>
      </c>
      <c r="P50" s="155">
        <v>39.380000000000003</v>
      </c>
      <c r="Q50" s="155">
        <v>200.15</v>
      </c>
      <c r="R50" s="155">
        <v>4.8899999999999997</v>
      </c>
      <c r="S50" s="155">
        <v>2.5</v>
      </c>
    </row>
    <row r="51" spans="2:19" s="37" customFormat="1" x14ac:dyDescent="0.25">
      <c r="B51" s="226" t="s">
        <v>261</v>
      </c>
      <c r="C51" s="227">
        <v>70</v>
      </c>
      <c r="D51" s="226">
        <v>70</v>
      </c>
      <c r="E51" s="214"/>
      <c r="F51" s="80"/>
      <c r="G51" s="150"/>
      <c r="H51" s="155"/>
      <c r="I51" s="155"/>
      <c r="J51" s="155"/>
      <c r="K51" s="150"/>
      <c r="L51" s="155"/>
      <c r="M51" s="155"/>
      <c r="N51" s="155"/>
      <c r="O51" s="155"/>
      <c r="P51" s="155"/>
      <c r="Q51" s="155"/>
      <c r="R51" s="155"/>
      <c r="S51" s="155"/>
    </row>
    <row r="52" spans="2:19" s="37" customFormat="1" x14ac:dyDescent="0.25">
      <c r="B52" s="217" t="s">
        <v>224</v>
      </c>
      <c r="C52" s="216">
        <v>5</v>
      </c>
      <c r="D52" s="215">
        <v>5</v>
      </c>
      <c r="E52" s="214"/>
      <c r="F52" s="80"/>
      <c r="G52" s="150"/>
      <c r="H52" s="155"/>
      <c r="I52" s="155"/>
      <c r="J52" s="155"/>
      <c r="K52" s="150"/>
      <c r="L52" s="155"/>
      <c r="M52" s="155"/>
      <c r="N52" s="155"/>
      <c r="O52" s="155"/>
      <c r="P52" s="155"/>
      <c r="Q52" s="155"/>
      <c r="R52" s="155"/>
      <c r="S52" s="155"/>
    </row>
    <row r="53" spans="2:19" s="37" customFormat="1" x14ac:dyDescent="0.25">
      <c r="B53" s="217" t="s">
        <v>51</v>
      </c>
      <c r="C53" s="216">
        <v>1.5</v>
      </c>
      <c r="D53" s="215">
        <v>1.5</v>
      </c>
      <c r="E53" s="214"/>
      <c r="F53" s="80"/>
      <c r="G53" s="150"/>
      <c r="H53" s="155"/>
      <c r="I53" s="155"/>
      <c r="J53" s="155"/>
      <c r="K53" s="150"/>
      <c r="L53" s="155"/>
      <c r="M53" s="155"/>
      <c r="N53" s="155"/>
      <c r="O53" s="155"/>
      <c r="P53" s="155"/>
      <c r="Q53" s="155"/>
      <c r="R53" s="155"/>
      <c r="S53" s="155"/>
    </row>
    <row r="54" spans="2:19" s="37" customFormat="1" x14ac:dyDescent="0.25">
      <c r="B54" s="218" t="s">
        <v>56</v>
      </c>
      <c r="C54" s="213">
        <v>5</v>
      </c>
      <c r="D54" s="213">
        <v>5</v>
      </c>
      <c r="E54" s="214"/>
      <c r="F54" s="80"/>
      <c r="G54" s="150"/>
      <c r="H54" s="155"/>
      <c r="I54" s="155"/>
      <c r="J54" s="155"/>
      <c r="K54" s="150"/>
      <c r="L54" s="155"/>
      <c r="M54" s="155"/>
      <c r="N54" s="155"/>
      <c r="O54" s="155"/>
      <c r="P54" s="155"/>
      <c r="Q54" s="155"/>
      <c r="R54" s="155"/>
      <c r="S54" s="155"/>
    </row>
    <row r="55" spans="2:19" s="37" customFormat="1" ht="21.75" customHeight="1" x14ac:dyDescent="0.25">
      <c r="B55" s="228" t="s">
        <v>281</v>
      </c>
      <c r="C55" s="213">
        <v>0</v>
      </c>
      <c r="D55" s="213">
        <v>50</v>
      </c>
      <c r="E55" s="214"/>
      <c r="F55" s="80"/>
      <c r="G55" s="150"/>
      <c r="H55" s="155"/>
      <c r="I55" s="155"/>
      <c r="J55" s="155"/>
      <c r="K55" s="150"/>
      <c r="L55" s="155"/>
      <c r="M55" s="155"/>
      <c r="N55" s="155"/>
      <c r="O55" s="155"/>
      <c r="P55" s="155"/>
      <c r="Q55" s="155"/>
      <c r="R55" s="155"/>
      <c r="S55" s="155"/>
    </row>
    <row r="56" spans="2:19" s="37" customFormat="1" x14ac:dyDescent="0.25">
      <c r="B56" s="218" t="s">
        <v>95</v>
      </c>
      <c r="C56" s="213">
        <v>12</v>
      </c>
      <c r="D56" s="213">
        <v>12</v>
      </c>
      <c r="E56" s="214"/>
      <c r="F56" s="80"/>
      <c r="G56" s="150"/>
      <c r="H56" s="155"/>
      <c r="I56" s="155"/>
      <c r="J56" s="155"/>
      <c r="K56" s="150"/>
      <c r="L56" s="155"/>
      <c r="M56" s="155"/>
      <c r="N56" s="155"/>
      <c r="O56" s="155"/>
      <c r="P56" s="155"/>
      <c r="Q56" s="155"/>
      <c r="R56" s="155"/>
      <c r="S56" s="155"/>
    </row>
    <row r="57" spans="2:19" s="37" customFormat="1" x14ac:dyDescent="0.25">
      <c r="B57" s="218" t="s">
        <v>66</v>
      </c>
      <c r="C57" s="213">
        <v>2.5</v>
      </c>
      <c r="D57" s="213">
        <v>2.5</v>
      </c>
      <c r="E57" s="214"/>
      <c r="F57" s="80"/>
      <c r="G57" s="150"/>
      <c r="H57" s="155"/>
      <c r="I57" s="155"/>
      <c r="J57" s="155"/>
      <c r="K57" s="150"/>
      <c r="L57" s="155"/>
      <c r="M57" s="155"/>
      <c r="N57" s="155"/>
      <c r="O57" s="155"/>
      <c r="P57" s="155"/>
      <c r="Q57" s="155"/>
      <c r="R57" s="155"/>
      <c r="S57" s="155"/>
    </row>
    <row r="58" spans="2:19" s="37" customFormat="1" x14ac:dyDescent="0.25">
      <c r="B58" s="218" t="s">
        <v>124</v>
      </c>
      <c r="C58" s="213">
        <v>37.5</v>
      </c>
      <c r="D58" s="213">
        <v>37.5</v>
      </c>
      <c r="E58" s="214"/>
      <c r="F58" s="80"/>
      <c r="G58" s="150"/>
      <c r="H58" s="155"/>
      <c r="I58" s="155"/>
      <c r="J58" s="155"/>
      <c r="K58" s="150"/>
      <c r="L58" s="155"/>
      <c r="M58" s="155"/>
      <c r="N58" s="155"/>
      <c r="O58" s="155"/>
      <c r="P58" s="155"/>
      <c r="Q58" s="155"/>
      <c r="R58" s="155"/>
      <c r="S58" s="155"/>
    </row>
    <row r="59" spans="2:19" s="37" customFormat="1" x14ac:dyDescent="0.25">
      <c r="B59" s="218" t="s">
        <v>46</v>
      </c>
      <c r="C59" s="213">
        <v>11.9</v>
      </c>
      <c r="D59" s="213">
        <v>10</v>
      </c>
      <c r="E59" s="214"/>
      <c r="F59" s="80"/>
      <c r="G59" s="150"/>
      <c r="H59" s="155"/>
      <c r="I59" s="155"/>
      <c r="J59" s="155"/>
      <c r="K59" s="150"/>
      <c r="L59" s="155"/>
      <c r="M59" s="155"/>
      <c r="N59" s="155"/>
      <c r="O59" s="155"/>
      <c r="P59" s="155"/>
      <c r="Q59" s="155"/>
      <c r="R59" s="155"/>
      <c r="S59" s="155"/>
    </row>
    <row r="60" spans="2:19" s="37" customFormat="1" hidden="1" x14ac:dyDescent="0.25">
      <c r="B60" s="218" t="s">
        <v>29</v>
      </c>
      <c r="C60" s="213">
        <v>1.3</v>
      </c>
      <c r="D60" s="213">
        <v>1.3</v>
      </c>
      <c r="E60" s="214"/>
      <c r="F60" s="80"/>
      <c r="G60" s="150"/>
      <c r="H60" s="155"/>
      <c r="I60" s="155"/>
      <c r="J60" s="155"/>
      <c r="K60" s="150"/>
      <c r="L60" s="155"/>
      <c r="M60" s="155"/>
      <c r="N60" s="155"/>
      <c r="O60" s="155"/>
      <c r="P60" s="155"/>
      <c r="Q60" s="155"/>
      <c r="R60" s="155"/>
      <c r="S60" s="155"/>
    </row>
    <row r="61" spans="2:19" s="37" customFormat="1" x14ac:dyDescent="0.25">
      <c r="B61" s="217"/>
      <c r="C61" s="213"/>
      <c r="D61" s="213"/>
      <c r="E61" s="214"/>
      <c r="F61" s="80"/>
      <c r="G61" s="150"/>
      <c r="H61" s="155"/>
      <c r="I61" s="155"/>
      <c r="J61" s="155"/>
      <c r="K61" s="150"/>
      <c r="L61" s="155"/>
      <c r="M61" s="155"/>
      <c r="N61" s="155"/>
      <c r="O61" s="155"/>
      <c r="P61" s="155"/>
      <c r="Q61" s="155"/>
      <c r="R61" s="155"/>
      <c r="S61" s="155"/>
    </row>
    <row r="62" spans="2:19" s="37" customFormat="1" x14ac:dyDescent="0.25">
      <c r="B62" s="437" t="s">
        <v>277</v>
      </c>
      <c r="C62" s="421"/>
      <c r="D62" s="421"/>
      <c r="E62" s="411"/>
      <c r="F62" s="414">
        <v>150</v>
      </c>
      <c r="G62" s="432"/>
      <c r="H62" s="435">
        <v>5.0999999999999996</v>
      </c>
      <c r="I62" s="435">
        <v>4.24</v>
      </c>
      <c r="J62" s="435">
        <v>29.6</v>
      </c>
      <c r="K62" s="432">
        <v>180</v>
      </c>
      <c r="L62" s="435">
        <v>3.91</v>
      </c>
      <c r="M62" s="435">
        <v>0.13</v>
      </c>
      <c r="N62" s="435">
        <v>0.02</v>
      </c>
      <c r="O62" s="435">
        <v>0.5</v>
      </c>
      <c r="P62" s="435">
        <v>24.74</v>
      </c>
      <c r="Q62" s="435">
        <v>44.97</v>
      </c>
      <c r="R62" s="435">
        <v>9.3699999999999992</v>
      </c>
      <c r="S62" s="435">
        <v>0.89</v>
      </c>
    </row>
    <row r="63" spans="2:19" s="37" customFormat="1" x14ac:dyDescent="0.25">
      <c r="B63" s="418" t="s">
        <v>125</v>
      </c>
      <c r="C63" s="413">
        <v>50</v>
      </c>
      <c r="D63" s="413">
        <v>50</v>
      </c>
      <c r="E63" s="411"/>
      <c r="F63" s="414"/>
      <c r="G63" s="432"/>
      <c r="H63" s="435"/>
      <c r="I63" s="435"/>
      <c r="J63" s="435"/>
      <c r="K63" s="432"/>
      <c r="L63" s="435"/>
      <c r="M63" s="435"/>
      <c r="N63" s="435"/>
      <c r="O63" s="435"/>
      <c r="P63" s="435"/>
      <c r="Q63" s="435"/>
      <c r="R63" s="435"/>
      <c r="S63" s="435"/>
    </row>
    <row r="64" spans="2:19" s="37" customFormat="1" x14ac:dyDescent="0.25">
      <c r="B64" s="418" t="s">
        <v>51</v>
      </c>
      <c r="C64" s="413">
        <v>2</v>
      </c>
      <c r="D64" s="413">
        <v>2</v>
      </c>
      <c r="E64" s="411"/>
      <c r="F64" s="414"/>
      <c r="G64" s="432"/>
      <c r="H64" s="435"/>
      <c r="I64" s="435"/>
      <c r="J64" s="435"/>
      <c r="K64" s="432"/>
      <c r="L64" s="435"/>
      <c r="M64" s="435"/>
      <c r="N64" s="435"/>
      <c r="O64" s="435"/>
      <c r="P64" s="435"/>
      <c r="Q64" s="435"/>
      <c r="R64" s="435"/>
      <c r="S64" s="435"/>
    </row>
    <row r="65" spans="2:19" s="37" customFormat="1" x14ac:dyDescent="0.25">
      <c r="B65" s="416" t="s">
        <v>29</v>
      </c>
      <c r="C65" s="421">
        <v>5</v>
      </c>
      <c r="D65" s="421">
        <v>5</v>
      </c>
      <c r="E65" s="422"/>
      <c r="F65" s="423"/>
      <c r="G65" s="432"/>
      <c r="H65" s="435"/>
      <c r="I65" s="435"/>
      <c r="J65" s="435"/>
      <c r="K65" s="432"/>
      <c r="L65" s="435"/>
      <c r="M65" s="435"/>
      <c r="N65" s="435"/>
      <c r="O65" s="435"/>
      <c r="P65" s="435"/>
      <c r="Q65" s="435"/>
      <c r="R65" s="435"/>
      <c r="S65" s="435"/>
    </row>
    <row r="66" spans="2:19" s="40" customFormat="1" x14ac:dyDescent="0.25">
      <c r="B66" s="416"/>
      <c r="C66" s="421"/>
      <c r="D66" s="421"/>
      <c r="E66" s="422"/>
      <c r="F66" s="423"/>
      <c r="G66" s="444"/>
      <c r="H66" s="447"/>
      <c r="I66" s="447"/>
      <c r="J66" s="447"/>
      <c r="K66" s="444"/>
      <c r="L66" s="447"/>
      <c r="M66" s="447"/>
      <c r="N66" s="447"/>
      <c r="O66" s="447"/>
      <c r="P66" s="447"/>
      <c r="Q66" s="447"/>
      <c r="R66" s="447"/>
      <c r="S66" s="447"/>
    </row>
    <row r="67" spans="2:19" s="37" customFormat="1" x14ac:dyDescent="0.25">
      <c r="B67" s="530" t="s">
        <v>154</v>
      </c>
      <c r="C67" s="531">
        <v>63</v>
      </c>
      <c r="D67" s="531">
        <v>60</v>
      </c>
      <c r="E67" s="245"/>
      <c r="F67" s="354">
        <v>60</v>
      </c>
      <c r="G67" s="531"/>
      <c r="H67" s="210">
        <v>0.6</v>
      </c>
      <c r="I67" s="210">
        <v>0.1</v>
      </c>
      <c r="J67" s="210">
        <v>3.56</v>
      </c>
      <c r="K67" s="531">
        <v>12.6</v>
      </c>
      <c r="L67" s="529">
        <v>13.5</v>
      </c>
      <c r="M67" s="529">
        <v>0.12</v>
      </c>
      <c r="N67" s="533">
        <v>0</v>
      </c>
      <c r="O67" s="533"/>
      <c r="P67" s="529">
        <v>7.56</v>
      </c>
      <c r="Q67" s="529">
        <v>14.04</v>
      </c>
      <c r="R67" s="529">
        <v>10.8</v>
      </c>
      <c r="S67" s="529">
        <v>0.48</v>
      </c>
    </row>
    <row r="68" spans="2:19" s="37" customFormat="1" x14ac:dyDescent="0.25">
      <c r="B68" s="554"/>
      <c r="C68" s="554"/>
      <c r="D68" s="554"/>
      <c r="E68" s="214"/>
      <c r="F68" s="80"/>
      <c r="G68" s="150"/>
      <c r="H68" s="155"/>
      <c r="I68" s="155"/>
      <c r="J68" s="155"/>
      <c r="K68" s="150"/>
      <c r="L68" s="155"/>
      <c r="M68" s="155"/>
      <c r="N68" s="155"/>
      <c r="O68" s="155"/>
      <c r="P68" s="155"/>
      <c r="Q68" s="155"/>
      <c r="R68" s="155"/>
      <c r="S68" s="155"/>
    </row>
    <row r="69" spans="2:19" s="37" customFormat="1" x14ac:dyDescent="0.25">
      <c r="B69" s="538" t="s">
        <v>332</v>
      </c>
      <c r="C69" s="220">
        <v>1</v>
      </c>
      <c r="D69" s="220">
        <v>1</v>
      </c>
      <c r="E69" s="230"/>
      <c r="F69" s="70">
        <v>180</v>
      </c>
      <c r="G69" s="59"/>
      <c r="H69" s="155">
        <v>5.5</v>
      </c>
      <c r="I69" s="155">
        <v>6.6</v>
      </c>
      <c r="J69" s="155">
        <v>17</v>
      </c>
      <c r="K69" s="150">
        <v>162</v>
      </c>
      <c r="L69" s="155">
        <v>1.2</v>
      </c>
      <c r="M69" s="155">
        <v>0.08</v>
      </c>
      <c r="N69" s="155">
        <v>40</v>
      </c>
      <c r="O69" s="155">
        <v>0</v>
      </c>
      <c r="P69" s="155">
        <v>244</v>
      </c>
      <c r="Q69" s="155">
        <v>192</v>
      </c>
      <c r="R69" s="155">
        <v>30</v>
      </c>
      <c r="S69" s="155">
        <v>0.2</v>
      </c>
    </row>
    <row r="70" spans="2:19" s="37" customFormat="1" x14ac:dyDescent="0.25">
      <c r="B70" s="216"/>
      <c r="C70" s="220"/>
      <c r="D70" s="220"/>
      <c r="E70" s="220"/>
      <c r="F70" s="84"/>
      <c r="G70" s="59"/>
      <c r="H70" s="155"/>
      <c r="I70" s="155"/>
      <c r="J70" s="155"/>
      <c r="K70" s="150"/>
      <c r="L70" s="155"/>
      <c r="M70" s="155"/>
      <c r="N70" s="155"/>
      <c r="O70" s="155"/>
      <c r="P70" s="155"/>
      <c r="Q70" s="155"/>
      <c r="R70" s="155"/>
      <c r="S70" s="155"/>
    </row>
    <row r="71" spans="2:19" s="37" customFormat="1" x14ac:dyDescent="0.25">
      <c r="B71" s="462" t="s">
        <v>298</v>
      </c>
      <c r="C71" s="220">
        <v>32</v>
      </c>
      <c r="D71" s="220">
        <v>32</v>
      </c>
      <c r="E71" s="214"/>
      <c r="F71" s="84">
        <v>16</v>
      </c>
      <c r="G71" s="59"/>
      <c r="H71" s="467">
        <v>1.1000000000000001</v>
      </c>
      <c r="I71" s="467">
        <v>0.2</v>
      </c>
      <c r="J71" s="467">
        <v>5.5</v>
      </c>
      <c r="K71" s="10">
        <v>69.44</v>
      </c>
      <c r="L71" s="467"/>
      <c r="M71" s="155"/>
      <c r="N71" s="155"/>
      <c r="O71" s="155"/>
      <c r="P71" s="155"/>
      <c r="Q71" s="155"/>
      <c r="R71" s="155"/>
      <c r="S71" s="155"/>
    </row>
    <row r="72" spans="2:19" s="37" customFormat="1" x14ac:dyDescent="0.25">
      <c r="B72" s="221" t="s">
        <v>62</v>
      </c>
      <c r="C72" s="222">
        <v>20</v>
      </c>
      <c r="D72" s="222">
        <v>20</v>
      </c>
      <c r="E72" s="214"/>
      <c r="F72" s="80">
        <v>20</v>
      </c>
      <c r="G72" s="10"/>
      <c r="H72" s="426">
        <v>1.62</v>
      </c>
      <c r="I72" s="426">
        <v>0.2</v>
      </c>
      <c r="J72" s="426">
        <v>9.76</v>
      </c>
      <c r="K72" s="426">
        <v>47</v>
      </c>
      <c r="L72" s="427">
        <v>0</v>
      </c>
      <c r="M72" s="426">
        <v>4.4999999999999998E-2</v>
      </c>
      <c r="N72" s="426">
        <v>0</v>
      </c>
      <c r="O72" s="426">
        <v>0.58499999999999996</v>
      </c>
      <c r="P72" s="426">
        <v>10.15</v>
      </c>
      <c r="Q72" s="426">
        <v>38.36</v>
      </c>
      <c r="R72" s="426">
        <v>14.56</v>
      </c>
      <c r="S72" s="426">
        <v>0.88</v>
      </c>
    </row>
    <row r="73" spans="2:19" s="37" customFormat="1" x14ac:dyDescent="0.25">
      <c r="B73" s="221"/>
      <c r="C73" s="222"/>
      <c r="D73" s="222"/>
      <c r="E73" s="214"/>
      <c r="F73" s="80">
        <v>726</v>
      </c>
      <c r="G73" s="10"/>
      <c r="H73" s="155"/>
      <c r="I73" s="155"/>
      <c r="J73" s="155"/>
      <c r="K73" s="155"/>
      <c r="L73" s="157"/>
      <c r="M73" s="155"/>
      <c r="N73" s="155"/>
      <c r="O73" s="155"/>
      <c r="P73" s="155"/>
      <c r="Q73" s="155"/>
      <c r="R73" s="155"/>
      <c r="S73" s="155"/>
    </row>
    <row r="74" spans="2:19" s="37" customFormat="1" x14ac:dyDescent="0.25">
      <c r="B74" s="216"/>
      <c r="C74" s="222"/>
      <c r="D74" s="222"/>
      <c r="E74" s="223"/>
      <c r="F74" s="92"/>
      <c r="G74" s="150"/>
      <c r="H74" s="155"/>
      <c r="I74" s="155"/>
      <c r="J74" s="155"/>
      <c r="K74" s="150"/>
      <c r="L74" s="155"/>
      <c r="M74" s="155"/>
      <c r="N74" s="155"/>
      <c r="O74" s="155"/>
      <c r="P74" s="155"/>
      <c r="Q74" s="155"/>
      <c r="R74" s="155"/>
      <c r="S74" s="155"/>
    </row>
    <row r="75" spans="2:19" s="37" customFormat="1" x14ac:dyDescent="0.25">
      <c r="B75" s="218"/>
      <c r="C75" s="231"/>
      <c r="D75" s="231"/>
      <c r="E75" s="232"/>
      <c r="F75" s="57"/>
      <c r="G75" s="53"/>
      <c r="H75" s="155"/>
      <c r="I75" s="155"/>
      <c r="J75" s="155"/>
      <c r="K75" s="150"/>
      <c r="L75" s="155"/>
      <c r="M75" s="155"/>
      <c r="N75" s="155"/>
      <c r="O75" s="155"/>
      <c r="P75" s="155"/>
      <c r="Q75" s="155"/>
      <c r="R75" s="155"/>
      <c r="S75" s="155"/>
    </row>
    <row r="76" spans="2:19" s="37" customFormat="1" x14ac:dyDescent="0.25">
      <c r="B76" s="217"/>
      <c r="C76" s="233"/>
      <c r="D76" s="233"/>
      <c r="E76" s="234"/>
      <c r="F76" s="89"/>
      <c r="G76" s="155"/>
      <c r="H76" s="155"/>
      <c r="I76" s="155"/>
      <c r="J76" s="150"/>
      <c r="K76" s="155"/>
      <c r="L76" s="155"/>
      <c r="M76" s="155"/>
      <c r="N76" s="155"/>
      <c r="O76" s="155"/>
      <c r="P76" s="155"/>
      <c r="Q76" s="155"/>
      <c r="R76" s="155"/>
      <c r="S76" s="40"/>
    </row>
    <row r="77" spans="2:19" s="37" customFormat="1" x14ac:dyDescent="0.25">
      <c r="B77" s="224" t="s">
        <v>74</v>
      </c>
      <c r="C77" s="236"/>
      <c r="D77" s="236"/>
      <c r="E77" s="237"/>
      <c r="F77" s="95"/>
      <c r="G77" s="150"/>
      <c r="H77" s="155">
        <f t="shared" ref="H77:S77" si="2">H5+H32+H71</f>
        <v>38.790000000000013</v>
      </c>
      <c r="I77" s="511">
        <f t="shared" si="2"/>
        <v>39.920000000000009</v>
      </c>
      <c r="J77" s="511">
        <f t="shared" si="2"/>
        <v>169.88</v>
      </c>
      <c r="K77" s="511">
        <f t="shared" si="2"/>
        <v>1336.3300000000002</v>
      </c>
      <c r="L77" s="511">
        <f t="shared" si="2"/>
        <v>46.78</v>
      </c>
      <c r="M77" s="511">
        <f t="shared" si="2"/>
        <v>0.82400000000000007</v>
      </c>
      <c r="N77" s="511">
        <f t="shared" si="2"/>
        <v>42.08</v>
      </c>
      <c r="O77" s="511">
        <f t="shared" si="2"/>
        <v>5.2750000000000004</v>
      </c>
      <c r="P77" s="511">
        <f t="shared" si="2"/>
        <v>432.99900000000002</v>
      </c>
      <c r="Q77" s="511">
        <f t="shared" si="2"/>
        <v>747.15200000000004</v>
      </c>
      <c r="R77" s="511">
        <f t="shared" si="2"/>
        <v>148.45699999999999</v>
      </c>
      <c r="S77" s="511">
        <f t="shared" si="2"/>
        <v>8.77</v>
      </c>
    </row>
  </sheetData>
  <mergeCells count="11">
    <mergeCell ref="B21:D21"/>
    <mergeCell ref="B33:D33"/>
    <mergeCell ref="B68:D68"/>
    <mergeCell ref="B2:S2"/>
    <mergeCell ref="B3:B4"/>
    <mergeCell ref="C3:C4"/>
    <mergeCell ref="D3:D4"/>
    <mergeCell ref="G3:K3"/>
    <mergeCell ref="L3:O3"/>
    <mergeCell ref="P3:S3"/>
    <mergeCell ref="F32:G32"/>
  </mergeCells>
  <pageMargins left="0.50624999999999998" right="0.118055555555556" top="0.35416666666666702" bottom="0.35416666666666702" header="0.51180555555555496" footer="0.51180555555555496"/>
  <pageSetup paperSize="9" scale="71" firstPageNumber="0" fitToHeight="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97"/>
  <sheetViews>
    <sheetView view="pageBreakPreview" topLeftCell="A82" zoomScaleNormal="76" workbookViewId="0">
      <selection activeCell="B8" sqref="B8"/>
    </sheetView>
  </sheetViews>
  <sheetFormatPr defaultColWidth="8.7109375" defaultRowHeight="15" x14ac:dyDescent="0.25"/>
  <cols>
    <col min="1" max="1" width="0.140625" customWidth="1"/>
    <col min="2" max="2" width="34.28515625" customWidth="1"/>
    <col min="3" max="3" width="10.28515625" customWidth="1"/>
    <col min="4" max="4" width="9.5703125" customWidth="1"/>
    <col min="5" max="5" width="13.42578125" style="72" customWidth="1"/>
    <col min="6" max="6" width="9.5703125" style="73" customWidth="1"/>
    <col min="8" max="10" width="9.140625" style="3" customWidth="1"/>
    <col min="11" max="11" width="9.140625" style="4" customWidth="1"/>
    <col min="12" max="19" width="9.140625" style="3" customWidth="1"/>
    <col min="20" max="20" width="4.28515625" customWidth="1"/>
  </cols>
  <sheetData>
    <row r="2" spans="2:19" ht="21" x14ac:dyDescent="0.35">
      <c r="B2" s="546" t="s">
        <v>127</v>
      </c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</row>
    <row r="3" spans="2:19" ht="15" customHeight="1" x14ac:dyDescent="0.25">
      <c r="B3" s="547" t="s">
        <v>3</v>
      </c>
      <c r="C3" s="548" t="s">
        <v>4</v>
      </c>
      <c r="D3" s="548" t="s">
        <v>5</v>
      </c>
      <c r="E3" s="7"/>
      <c r="F3" s="8"/>
      <c r="G3" s="549" t="s">
        <v>6</v>
      </c>
      <c r="H3" s="549"/>
      <c r="I3" s="549"/>
      <c r="J3" s="549"/>
      <c r="K3" s="549"/>
      <c r="L3" s="550" t="s">
        <v>7</v>
      </c>
      <c r="M3" s="550"/>
      <c r="N3" s="550"/>
      <c r="O3" s="550"/>
      <c r="P3" s="550" t="s">
        <v>8</v>
      </c>
      <c r="Q3" s="550"/>
      <c r="R3" s="550"/>
      <c r="S3" s="550"/>
    </row>
    <row r="4" spans="2:19" ht="42.6" customHeight="1" x14ac:dyDescent="0.25">
      <c r="B4" s="547"/>
      <c r="C4" s="548"/>
      <c r="D4" s="548"/>
      <c r="E4" s="9"/>
      <c r="F4" s="150" t="s">
        <v>9</v>
      </c>
      <c r="G4" s="39"/>
      <c r="H4" s="155" t="s">
        <v>10</v>
      </c>
      <c r="I4" s="155" t="s">
        <v>11</v>
      </c>
      <c r="J4" s="155" t="s">
        <v>12</v>
      </c>
      <c r="K4" s="10" t="s">
        <v>13</v>
      </c>
      <c r="L4" s="155" t="s">
        <v>14</v>
      </c>
      <c r="M4" s="155" t="s">
        <v>15</v>
      </c>
      <c r="N4" s="157" t="s">
        <v>16</v>
      </c>
      <c r="O4" s="157" t="s">
        <v>17</v>
      </c>
      <c r="P4" s="155" t="s">
        <v>18</v>
      </c>
      <c r="Q4" s="155" t="s">
        <v>19</v>
      </c>
      <c r="R4" s="155" t="s">
        <v>20</v>
      </c>
      <c r="S4" s="155" t="s">
        <v>21</v>
      </c>
    </row>
    <row r="5" spans="2:19" s="6" customFormat="1" ht="20.25" customHeight="1" x14ac:dyDescent="0.25">
      <c r="B5" s="11" t="s">
        <v>22</v>
      </c>
      <c r="C5" s="12"/>
      <c r="D5" s="12"/>
      <c r="E5" s="209" t="s">
        <v>248</v>
      </c>
      <c r="F5" s="209" t="s">
        <v>249</v>
      </c>
      <c r="G5" s="74"/>
      <c r="H5" s="75">
        <f t="shared" ref="H5:S5" si="0">H6+H25+H36+H37+H24+H16+H35+H44+H45</f>
        <v>19.3</v>
      </c>
      <c r="I5" s="75">
        <f t="shared" si="0"/>
        <v>18.902999999999999</v>
      </c>
      <c r="J5" s="75">
        <f t="shared" si="0"/>
        <v>91.11</v>
      </c>
      <c r="K5" s="75">
        <f t="shared" si="0"/>
        <v>557.23</v>
      </c>
      <c r="L5" s="75">
        <f t="shared" si="0"/>
        <v>93.42</v>
      </c>
      <c r="M5" s="75">
        <f t="shared" si="0"/>
        <v>0.16440000000000002</v>
      </c>
      <c r="N5" s="75">
        <f t="shared" si="0"/>
        <v>0.06</v>
      </c>
      <c r="O5" s="75">
        <f t="shared" si="0"/>
        <v>1.7269999999999999</v>
      </c>
      <c r="P5" s="75">
        <f t="shared" si="0"/>
        <v>149.73999999999998</v>
      </c>
      <c r="Q5" s="75">
        <f t="shared" si="0"/>
        <v>253.47000000000003</v>
      </c>
      <c r="R5" s="75">
        <f t="shared" si="0"/>
        <v>74</v>
      </c>
      <c r="S5" s="75">
        <f t="shared" si="0"/>
        <v>3.73</v>
      </c>
    </row>
    <row r="6" spans="2:19" s="6" customFormat="1" ht="31.5" customHeight="1" x14ac:dyDescent="0.25">
      <c r="B6" s="559" t="s">
        <v>282</v>
      </c>
      <c r="C6" s="559"/>
      <c r="D6" s="559"/>
      <c r="E6" s="239"/>
      <c r="F6" s="240">
        <v>120</v>
      </c>
      <c r="G6" s="220"/>
      <c r="H6" s="75">
        <v>7.4</v>
      </c>
      <c r="I6" s="75">
        <v>9.1</v>
      </c>
      <c r="J6" s="75">
        <v>9.6</v>
      </c>
      <c r="K6" s="77">
        <v>159</v>
      </c>
      <c r="L6" s="75">
        <v>0.9</v>
      </c>
      <c r="M6" s="75">
        <v>0.04</v>
      </c>
      <c r="N6" s="75">
        <v>0</v>
      </c>
      <c r="O6" s="75">
        <v>1.5269999999999999</v>
      </c>
      <c r="P6" s="75">
        <v>22</v>
      </c>
      <c r="Q6" s="75">
        <v>107</v>
      </c>
      <c r="R6" s="75">
        <v>19</v>
      </c>
      <c r="S6" s="78">
        <v>0.8</v>
      </c>
    </row>
    <row r="7" spans="2:19" s="6" customFormat="1" x14ac:dyDescent="0.25">
      <c r="B7" s="218"/>
      <c r="C7" s="220"/>
      <c r="D7" s="220"/>
      <c r="E7" s="214"/>
      <c r="F7" s="241"/>
      <c r="G7" s="220"/>
      <c r="H7" s="75"/>
      <c r="I7" s="75"/>
      <c r="J7" s="75"/>
      <c r="K7" s="77"/>
      <c r="L7" s="75"/>
      <c r="M7" s="75"/>
      <c r="N7" s="75"/>
      <c r="O7" s="75"/>
      <c r="P7" s="75"/>
      <c r="Q7" s="75"/>
      <c r="R7" s="75"/>
      <c r="S7" s="78"/>
    </row>
    <row r="8" spans="2:19" s="6" customFormat="1" x14ac:dyDescent="0.25">
      <c r="B8" s="218" t="s">
        <v>337</v>
      </c>
      <c r="C8" s="220">
        <v>74</v>
      </c>
      <c r="D8" s="220">
        <v>74</v>
      </c>
      <c r="E8" s="214"/>
      <c r="F8" s="241"/>
      <c r="G8" s="220"/>
      <c r="H8" s="75"/>
      <c r="I8" s="75"/>
      <c r="J8" s="75"/>
      <c r="K8" s="77"/>
      <c r="L8" s="75"/>
      <c r="M8" s="75"/>
      <c r="N8" s="75"/>
      <c r="O8" s="75"/>
      <c r="P8" s="75"/>
      <c r="Q8" s="75"/>
      <c r="R8" s="75"/>
      <c r="S8" s="78"/>
    </row>
    <row r="9" spans="2:19" s="6" customFormat="1" ht="20.25" customHeight="1" x14ac:dyDescent="0.25">
      <c r="B9" s="215" t="s">
        <v>51</v>
      </c>
      <c r="C9" s="220">
        <v>2</v>
      </c>
      <c r="D9" s="220">
        <v>2</v>
      </c>
      <c r="E9" s="214"/>
      <c r="F9" s="241"/>
      <c r="G9" s="220"/>
      <c r="H9" s="75"/>
      <c r="I9" s="75"/>
      <c r="J9" s="75"/>
      <c r="K9" s="77"/>
      <c r="L9" s="75"/>
      <c r="M9" s="75"/>
      <c r="N9" s="75"/>
      <c r="O9" s="75"/>
      <c r="P9" s="75"/>
      <c r="Q9" s="75"/>
      <c r="R9" s="75"/>
      <c r="S9" s="78"/>
    </row>
    <row r="10" spans="2:19" x14ac:dyDescent="0.25">
      <c r="B10" s="216" t="s">
        <v>33</v>
      </c>
      <c r="C10" s="220">
        <v>16</v>
      </c>
      <c r="D10" s="220">
        <v>16</v>
      </c>
      <c r="E10" s="214"/>
      <c r="F10" s="241"/>
      <c r="G10" s="220"/>
      <c r="H10" s="155"/>
      <c r="I10" s="155"/>
      <c r="J10" s="155"/>
      <c r="K10" s="10"/>
      <c r="L10" s="155"/>
      <c r="M10" s="155"/>
      <c r="N10" s="155"/>
      <c r="O10" s="155"/>
      <c r="P10" s="155"/>
      <c r="Q10" s="155"/>
      <c r="R10" s="155"/>
      <c r="S10" s="78"/>
    </row>
    <row r="11" spans="2:19" ht="25.5" customHeight="1" x14ac:dyDescent="0.25">
      <c r="B11" s="215" t="s">
        <v>46</v>
      </c>
      <c r="C11" s="220">
        <v>29</v>
      </c>
      <c r="D11" s="220">
        <v>24</v>
      </c>
      <c r="E11" s="214"/>
      <c r="F11" s="241"/>
      <c r="G11" s="220"/>
      <c r="H11" s="155"/>
      <c r="I11" s="155"/>
      <c r="J11" s="155"/>
      <c r="K11" s="10"/>
      <c r="L11" s="155"/>
      <c r="M11" s="155"/>
      <c r="N11" s="155"/>
      <c r="O11" s="155"/>
      <c r="P11" s="155"/>
      <c r="Q11" s="155"/>
      <c r="R11" s="155"/>
      <c r="S11" s="78"/>
    </row>
    <row r="12" spans="2:19" x14ac:dyDescent="0.25">
      <c r="B12" s="216" t="s">
        <v>61</v>
      </c>
      <c r="C12" s="220">
        <v>24</v>
      </c>
      <c r="D12" s="220">
        <v>24</v>
      </c>
      <c r="E12" s="214"/>
      <c r="F12" s="241"/>
      <c r="G12" s="220"/>
      <c r="H12" s="155"/>
      <c r="I12" s="155"/>
      <c r="J12" s="155"/>
      <c r="K12" s="10"/>
      <c r="L12" s="155"/>
      <c r="M12" s="155"/>
      <c r="N12" s="155"/>
      <c r="O12" s="155"/>
      <c r="P12" s="155"/>
      <c r="Q12" s="155"/>
      <c r="R12" s="155"/>
      <c r="S12" s="78"/>
    </row>
    <row r="13" spans="2:19" x14ac:dyDescent="0.25">
      <c r="B13" s="242" t="s">
        <v>56</v>
      </c>
      <c r="C13" s="220">
        <v>4</v>
      </c>
      <c r="D13" s="220">
        <v>4</v>
      </c>
      <c r="E13" s="214"/>
      <c r="F13" s="241"/>
      <c r="G13" s="220"/>
      <c r="H13" s="155"/>
      <c r="I13" s="155"/>
      <c r="J13" s="155"/>
      <c r="K13" s="10"/>
      <c r="L13" s="155"/>
      <c r="M13" s="155"/>
      <c r="N13" s="155"/>
      <c r="O13" s="155"/>
      <c r="P13" s="155"/>
      <c r="Q13" s="155"/>
      <c r="R13" s="155"/>
      <c r="S13" s="78"/>
    </row>
    <row r="14" spans="2:19" x14ac:dyDescent="0.25">
      <c r="B14" s="242" t="s">
        <v>101</v>
      </c>
      <c r="C14" s="220">
        <v>8</v>
      </c>
      <c r="D14" s="220">
        <v>8</v>
      </c>
      <c r="E14" s="214"/>
      <c r="F14" s="241"/>
      <c r="G14" s="220"/>
      <c r="H14" s="155"/>
      <c r="I14" s="155"/>
      <c r="J14" s="155"/>
      <c r="K14" s="10"/>
      <c r="L14" s="155"/>
      <c r="M14" s="155"/>
      <c r="N14" s="155"/>
      <c r="O14" s="155"/>
      <c r="P14" s="155"/>
      <c r="Q14" s="155"/>
      <c r="R14" s="155"/>
      <c r="S14" s="78"/>
    </row>
    <row r="15" spans="2:19" x14ac:dyDescent="0.25">
      <c r="B15" s="218" t="s">
        <v>56</v>
      </c>
      <c r="C15" s="220">
        <v>3</v>
      </c>
      <c r="D15" s="220">
        <v>3</v>
      </c>
      <c r="E15" s="214"/>
      <c r="F15" s="241"/>
      <c r="G15" s="220"/>
      <c r="H15" s="155"/>
      <c r="I15" s="155"/>
      <c r="J15" s="155"/>
      <c r="K15" s="10"/>
      <c r="L15" s="155"/>
      <c r="M15" s="155"/>
      <c r="N15" s="155"/>
      <c r="O15" s="155"/>
      <c r="P15" s="155"/>
      <c r="Q15" s="155"/>
      <c r="R15" s="155"/>
      <c r="S15" s="78"/>
    </row>
    <row r="16" spans="2:19" x14ac:dyDescent="0.25">
      <c r="B16" s="212"/>
      <c r="C16" s="213"/>
      <c r="D16" s="213"/>
      <c r="E16" s="214"/>
      <c r="F16" s="241"/>
      <c r="G16" s="220"/>
      <c r="H16" s="155">
        <v>0.51</v>
      </c>
      <c r="I16" s="155">
        <v>1.35</v>
      </c>
      <c r="J16" s="155">
        <v>2.34</v>
      </c>
      <c r="K16" s="10">
        <v>24</v>
      </c>
      <c r="L16" s="155">
        <v>0.84</v>
      </c>
      <c r="M16" s="155">
        <v>6.0000000000000001E-3</v>
      </c>
      <c r="N16" s="155">
        <v>0</v>
      </c>
      <c r="O16" s="155"/>
      <c r="P16" s="155">
        <v>6</v>
      </c>
      <c r="Q16" s="155">
        <v>27.3</v>
      </c>
      <c r="R16" s="155">
        <v>2.1</v>
      </c>
      <c r="S16" s="78">
        <v>0.21</v>
      </c>
    </row>
    <row r="17" spans="2:19" ht="27" customHeight="1" x14ac:dyDescent="0.25">
      <c r="B17" s="242" t="s">
        <v>29</v>
      </c>
      <c r="C17" s="216">
        <v>1.2</v>
      </c>
      <c r="D17" s="215">
        <v>1.2</v>
      </c>
      <c r="E17" s="214"/>
      <c r="F17" s="241"/>
      <c r="G17" s="220"/>
      <c r="H17" s="155"/>
      <c r="I17" s="155"/>
      <c r="J17" s="155"/>
      <c r="K17" s="10"/>
      <c r="L17" s="155"/>
      <c r="M17" s="155"/>
      <c r="N17" s="155"/>
      <c r="O17" s="155"/>
      <c r="P17" s="155"/>
      <c r="Q17" s="155"/>
      <c r="R17" s="155"/>
      <c r="S17" s="78"/>
    </row>
    <row r="18" spans="2:19" ht="45" x14ac:dyDescent="0.25">
      <c r="B18" s="217" t="s">
        <v>100</v>
      </c>
      <c r="C18" s="213">
        <v>3</v>
      </c>
      <c r="D18" s="213">
        <v>3</v>
      </c>
      <c r="E18" s="214"/>
      <c r="F18" s="241"/>
      <c r="G18" s="220"/>
      <c r="H18" s="155"/>
      <c r="I18" s="155"/>
      <c r="J18" s="155"/>
      <c r="K18" s="10"/>
      <c r="L18" s="155"/>
      <c r="M18" s="155"/>
      <c r="N18" s="155"/>
      <c r="O18" s="155"/>
      <c r="P18" s="155"/>
      <c r="Q18" s="155"/>
      <c r="R18" s="155"/>
      <c r="S18" s="78"/>
    </row>
    <row r="19" spans="2:19" ht="27" customHeight="1" x14ac:dyDescent="0.25">
      <c r="B19" s="217" t="s">
        <v>44</v>
      </c>
      <c r="C19" s="213">
        <v>7.5</v>
      </c>
      <c r="D19" s="213">
        <v>6</v>
      </c>
      <c r="E19" s="214"/>
      <c r="F19" s="241"/>
      <c r="G19" s="220"/>
      <c r="H19" s="155"/>
      <c r="I19" s="155"/>
      <c r="J19" s="155"/>
      <c r="K19" s="10"/>
      <c r="L19" s="155"/>
      <c r="M19" s="155"/>
      <c r="N19" s="155"/>
      <c r="O19" s="155"/>
      <c r="P19" s="155"/>
      <c r="Q19" s="155"/>
      <c r="R19" s="155"/>
      <c r="S19" s="78"/>
    </row>
    <row r="20" spans="2:19" x14ac:dyDescent="0.25">
      <c r="B20" s="218" t="s">
        <v>45</v>
      </c>
      <c r="C20" s="213">
        <v>8</v>
      </c>
      <c r="D20" s="213">
        <v>6</v>
      </c>
      <c r="E20" s="214"/>
      <c r="F20" s="241"/>
      <c r="G20" s="220"/>
      <c r="H20" s="155"/>
      <c r="I20" s="155"/>
      <c r="J20" s="155"/>
      <c r="K20" s="10"/>
      <c r="L20" s="155"/>
      <c r="M20" s="155"/>
      <c r="N20" s="155"/>
      <c r="O20" s="155"/>
      <c r="P20" s="155"/>
      <c r="Q20" s="155"/>
      <c r="R20" s="155"/>
      <c r="S20" s="78"/>
    </row>
    <row r="21" spans="2:19" x14ac:dyDescent="0.25">
      <c r="B21" s="218" t="s">
        <v>46</v>
      </c>
      <c r="C21" s="213">
        <v>0.7</v>
      </c>
      <c r="D21" s="213">
        <v>0.6</v>
      </c>
      <c r="E21" s="214"/>
      <c r="F21" s="241"/>
      <c r="G21" s="220"/>
      <c r="H21" s="155"/>
      <c r="I21" s="155"/>
      <c r="J21" s="155"/>
      <c r="K21" s="10"/>
      <c r="L21" s="155"/>
      <c r="M21" s="155"/>
      <c r="N21" s="155"/>
      <c r="O21" s="155"/>
      <c r="P21" s="155"/>
      <c r="Q21" s="155"/>
      <c r="R21" s="155"/>
      <c r="S21" s="78"/>
    </row>
    <row r="22" spans="2:19" x14ac:dyDescent="0.25">
      <c r="B22" s="218"/>
      <c r="C22" s="213"/>
      <c r="D22" s="213"/>
      <c r="E22" s="214"/>
      <c r="F22" s="241"/>
      <c r="G22" s="220"/>
      <c r="H22" s="155"/>
      <c r="I22" s="155"/>
      <c r="J22" s="155"/>
      <c r="K22" s="10"/>
      <c r="L22" s="155"/>
      <c r="M22" s="155"/>
      <c r="N22" s="155"/>
      <c r="O22" s="155"/>
      <c r="P22" s="155"/>
      <c r="Q22" s="155"/>
      <c r="R22" s="155"/>
      <c r="S22" s="78"/>
    </row>
    <row r="23" spans="2:19" s="39" customFormat="1" x14ac:dyDescent="0.25">
      <c r="B23" s="218"/>
      <c r="C23" s="213"/>
      <c r="D23" s="213"/>
      <c r="E23" s="214"/>
      <c r="F23" s="241"/>
      <c r="G23" s="446"/>
      <c r="H23" s="447"/>
      <c r="I23" s="447"/>
      <c r="J23" s="447"/>
      <c r="K23" s="10"/>
      <c r="L23" s="447"/>
      <c r="M23" s="447"/>
      <c r="N23" s="447"/>
      <c r="O23" s="447"/>
      <c r="P23" s="447"/>
      <c r="Q23" s="447"/>
      <c r="R23" s="447"/>
      <c r="S23" s="78"/>
    </row>
    <row r="24" spans="2:19" x14ac:dyDescent="0.25">
      <c r="B24" s="510" t="s">
        <v>312</v>
      </c>
      <c r="C24" s="235">
        <v>62</v>
      </c>
      <c r="D24" s="235">
        <v>60</v>
      </c>
      <c r="E24" s="214"/>
      <c r="F24" s="243">
        <v>60</v>
      </c>
      <c r="G24" s="220"/>
      <c r="H24" s="173">
        <v>0.43</v>
      </c>
      <c r="I24" s="173">
        <v>3.3000000000000002E-2</v>
      </c>
      <c r="J24" s="173">
        <v>1.62</v>
      </c>
      <c r="K24" s="172">
        <v>11.58</v>
      </c>
      <c r="L24" s="173">
        <v>66</v>
      </c>
      <c r="M24" s="173">
        <v>2.64E-2</v>
      </c>
      <c r="N24" s="173">
        <v>0</v>
      </c>
      <c r="O24" s="173"/>
      <c r="P24" s="173">
        <v>2.64</v>
      </c>
      <c r="Q24" s="173">
        <v>5.28</v>
      </c>
      <c r="R24" s="173">
        <v>2.31</v>
      </c>
      <c r="S24" s="173">
        <v>0.17</v>
      </c>
    </row>
    <row r="25" spans="2:19" x14ac:dyDescent="0.25">
      <c r="B25" s="221" t="s">
        <v>130</v>
      </c>
      <c r="C25" s="220"/>
      <c r="D25" s="220"/>
      <c r="E25" s="239"/>
      <c r="F25" s="244">
        <v>150</v>
      </c>
      <c r="G25" s="210"/>
      <c r="H25" s="155">
        <v>3</v>
      </c>
      <c r="I25" s="155">
        <v>4.95</v>
      </c>
      <c r="J25" s="155">
        <v>18.96</v>
      </c>
      <c r="K25" s="150">
        <v>112.5</v>
      </c>
      <c r="L25" s="155">
        <v>25.5</v>
      </c>
      <c r="M25" s="155">
        <v>0.02</v>
      </c>
      <c r="N25" s="155">
        <v>0.06</v>
      </c>
      <c r="O25" s="155">
        <v>0.2</v>
      </c>
      <c r="P25" s="155">
        <v>87</v>
      </c>
      <c r="Q25" s="155">
        <v>60</v>
      </c>
      <c r="R25" s="155">
        <v>30</v>
      </c>
      <c r="S25" s="155">
        <v>1.2</v>
      </c>
    </row>
    <row r="26" spans="2:19" x14ac:dyDescent="0.25">
      <c r="B26" s="218" t="s">
        <v>131</v>
      </c>
      <c r="C26" s="220">
        <v>192</v>
      </c>
      <c r="D26" s="220">
        <v>170</v>
      </c>
      <c r="E26" s="239"/>
      <c r="F26" s="220"/>
      <c r="G26" s="210"/>
      <c r="H26" s="155"/>
      <c r="I26" s="155"/>
      <c r="J26" s="150"/>
      <c r="K26" s="155"/>
      <c r="L26" s="155"/>
      <c r="M26" s="155"/>
      <c r="N26" s="155"/>
      <c r="O26" s="155"/>
      <c r="P26" s="155"/>
      <c r="Q26" s="155"/>
      <c r="R26" s="155"/>
      <c r="S26" s="78"/>
    </row>
    <row r="27" spans="2:19" x14ac:dyDescent="0.25">
      <c r="B27" s="216" t="s">
        <v>29</v>
      </c>
      <c r="C27" s="220">
        <v>4</v>
      </c>
      <c r="D27" s="220">
        <v>4</v>
      </c>
      <c r="E27" s="245"/>
      <c r="F27" s="220"/>
      <c r="G27" s="210"/>
      <c r="H27" s="155"/>
      <c r="I27" s="155"/>
      <c r="J27" s="150"/>
      <c r="K27" s="155"/>
      <c r="L27" s="155"/>
      <c r="M27" s="155"/>
      <c r="N27" s="155"/>
      <c r="O27" s="155"/>
      <c r="P27" s="155"/>
      <c r="Q27" s="155"/>
      <c r="R27" s="155"/>
      <c r="S27" s="78"/>
    </row>
    <row r="28" spans="2:19" s="37" customFormat="1" x14ac:dyDescent="0.25">
      <c r="B28" s="216" t="s">
        <v>132</v>
      </c>
      <c r="C28" s="220">
        <v>7.6</v>
      </c>
      <c r="D28" s="220">
        <v>6</v>
      </c>
      <c r="E28" s="246"/>
      <c r="F28" s="220"/>
      <c r="G28" s="210"/>
      <c r="H28" s="155"/>
      <c r="I28" s="155"/>
      <c r="J28" s="150"/>
      <c r="K28" s="155"/>
      <c r="L28" s="155"/>
      <c r="M28" s="155"/>
      <c r="N28" s="155"/>
      <c r="O28" s="155"/>
      <c r="P28" s="155"/>
      <c r="Q28" s="155"/>
      <c r="R28" s="155"/>
      <c r="S28" s="155"/>
    </row>
    <row r="29" spans="2:19" s="37" customFormat="1" x14ac:dyDescent="0.25">
      <c r="B29" s="216" t="s">
        <v>133</v>
      </c>
      <c r="C29" s="220">
        <v>8</v>
      </c>
      <c r="D29" s="220">
        <v>6</v>
      </c>
      <c r="E29" s="246"/>
      <c r="F29" s="220"/>
      <c r="G29" s="210"/>
      <c r="H29" s="155"/>
      <c r="I29" s="155"/>
      <c r="J29" s="150"/>
      <c r="K29" s="155"/>
      <c r="L29" s="155"/>
      <c r="M29" s="155"/>
      <c r="N29" s="155"/>
      <c r="O29" s="155"/>
      <c r="P29" s="155"/>
      <c r="Q29" s="155"/>
      <c r="R29" s="155"/>
      <c r="S29" s="155"/>
    </row>
    <row r="30" spans="2:19" s="37" customFormat="1" x14ac:dyDescent="0.25">
      <c r="B30" s="216" t="s">
        <v>46</v>
      </c>
      <c r="C30" s="220">
        <v>8.4</v>
      </c>
      <c r="D30" s="220">
        <v>7</v>
      </c>
      <c r="E30" s="246"/>
      <c r="F30" s="220"/>
      <c r="G30" s="210"/>
      <c r="H30" s="155"/>
      <c r="I30" s="155"/>
      <c r="J30" s="150"/>
      <c r="K30" s="155"/>
      <c r="L30" s="155"/>
      <c r="M30" s="155"/>
      <c r="N30" s="155"/>
      <c r="O30" s="155"/>
      <c r="P30" s="155"/>
      <c r="Q30" s="155"/>
      <c r="R30" s="155"/>
      <c r="S30" s="155"/>
    </row>
    <row r="31" spans="2:19" s="37" customFormat="1" ht="45" x14ac:dyDescent="0.25">
      <c r="B31" s="215" t="s">
        <v>47</v>
      </c>
      <c r="C31" s="220">
        <v>3</v>
      </c>
      <c r="D31" s="220">
        <v>3</v>
      </c>
      <c r="E31" s="246"/>
      <c r="F31" s="220"/>
      <c r="G31" s="210"/>
      <c r="H31" s="155"/>
      <c r="I31" s="155"/>
      <c r="J31" s="150"/>
      <c r="K31" s="155"/>
      <c r="L31" s="155"/>
      <c r="M31" s="155"/>
      <c r="N31" s="155"/>
      <c r="O31" s="155"/>
      <c r="P31" s="155"/>
      <c r="Q31" s="155"/>
      <c r="R31" s="155"/>
      <c r="S31" s="155"/>
    </row>
    <row r="32" spans="2:19" s="37" customFormat="1" x14ac:dyDescent="0.25">
      <c r="B32" s="215" t="s">
        <v>101</v>
      </c>
      <c r="C32" s="220">
        <v>2</v>
      </c>
      <c r="D32" s="220">
        <v>2</v>
      </c>
      <c r="E32" s="246"/>
      <c r="F32" s="220"/>
      <c r="G32" s="210"/>
      <c r="H32" s="155"/>
      <c r="I32" s="155"/>
      <c r="J32" s="150"/>
      <c r="K32" s="155"/>
      <c r="L32" s="155"/>
      <c r="M32" s="155"/>
      <c r="N32" s="155"/>
      <c r="O32" s="155"/>
      <c r="P32" s="155"/>
      <c r="Q32" s="155"/>
      <c r="R32" s="155"/>
      <c r="S32" s="155"/>
    </row>
    <row r="33" spans="2:19" s="37" customFormat="1" x14ac:dyDescent="0.25">
      <c r="B33" s="215" t="s">
        <v>27</v>
      </c>
      <c r="C33" s="220">
        <v>0.6</v>
      </c>
      <c r="D33" s="220">
        <v>0.6</v>
      </c>
      <c r="E33" s="246"/>
      <c r="F33" s="220"/>
      <c r="G33" s="210"/>
      <c r="H33" s="155"/>
      <c r="I33" s="155"/>
      <c r="J33" s="150"/>
      <c r="K33" s="155"/>
      <c r="L33" s="155"/>
      <c r="M33" s="155"/>
      <c r="N33" s="155"/>
      <c r="O33" s="155"/>
      <c r="P33" s="155"/>
      <c r="Q33" s="155"/>
      <c r="R33" s="155"/>
      <c r="S33" s="155"/>
    </row>
    <row r="34" spans="2:19" s="40" customFormat="1" x14ac:dyDescent="0.25">
      <c r="B34" s="215"/>
      <c r="C34" s="446"/>
      <c r="D34" s="446"/>
      <c r="E34" s="246"/>
      <c r="F34" s="251"/>
      <c r="G34" s="210"/>
      <c r="H34" s="447"/>
      <c r="I34" s="447"/>
      <c r="J34" s="444"/>
      <c r="K34" s="447"/>
      <c r="L34" s="447"/>
      <c r="M34" s="447"/>
      <c r="N34" s="447"/>
      <c r="O34" s="447"/>
      <c r="P34" s="447"/>
      <c r="Q34" s="447"/>
      <c r="R34" s="447"/>
      <c r="S34" s="447"/>
    </row>
    <row r="35" spans="2:19" s="40" customFormat="1" x14ac:dyDescent="0.25">
      <c r="B35" s="201" t="s">
        <v>273</v>
      </c>
      <c r="C35" s="202">
        <v>16</v>
      </c>
      <c r="D35" s="202">
        <v>16</v>
      </c>
      <c r="E35" s="492"/>
      <c r="F35" s="203">
        <v>16</v>
      </c>
      <c r="G35" s="186"/>
      <c r="H35" s="467">
        <v>1.1000000000000001</v>
      </c>
      <c r="I35" s="467">
        <v>0.2</v>
      </c>
      <c r="J35" s="467">
        <v>5.5</v>
      </c>
      <c r="K35" s="10">
        <v>26.4</v>
      </c>
      <c r="L35" s="467"/>
      <c r="M35" s="467"/>
      <c r="N35" s="467"/>
      <c r="O35" s="467"/>
      <c r="P35" s="467"/>
      <c r="Q35" s="467"/>
      <c r="R35" s="467"/>
      <c r="S35" s="467"/>
    </row>
    <row r="36" spans="2:19" s="37" customFormat="1" x14ac:dyDescent="0.25">
      <c r="B36" s="221" t="s">
        <v>62</v>
      </c>
      <c r="C36" s="220">
        <v>20</v>
      </c>
      <c r="D36" s="220">
        <v>20</v>
      </c>
      <c r="E36" s="247"/>
      <c r="F36" s="240">
        <v>20</v>
      </c>
      <c r="G36" s="220"/>
      <c r="H36" s="426">
        <v>3.56</v>
      </c>
      <c r="I36" s="426">
        <v>0.45</v>
      </c>
      <c r="J36" s="426">
        <v>21.74</v>
      </c>
      <c r="K36" s="424">
        <v>105.75</v>
      </c>
      <c r="L36" s="427">
        <v>0</v>
      </c>
      <c r="M36" s="426">
        <v>7.1999999999999995E-2</v>
      </c>
      <c r="N36" s="426">
        <v>0</v>
      </c>
      <c r="O36" s="426">
        <v>0</v>
      </c>
      <c r="P36" s="426">
        <v>10.35</v>
      </c>
      <c r="Q36" s="426">
        <v>39.15</v>
      </c>
      <c r="R36" s="426">
        <v>14.85</v>
      </c>
      <c r="S36" s="426">
        <v>0.9</v>
      </c>
    </row>
    <row r="37" spans="2:19" s="37" customFormat="1" x14ac:dyDescent="0.25">
      <c r="B37" s="445" t="s">
        <v>158</v>
      </c>
      <c r="C37" s="222"/>
      <c r="D37" s="222"/>
      <c r="E37" s="214"/>
      <c r="F37" s="243">
        <v>200</v>
      </c>
      <c r="G37" s="446"/>
      <c r="H37" s="210">
        <v>0.5</v>
      </c>
      <c r="I37" s="210">
        <v>0</v>
      </c>
      <c r="J37" s="210">
        <v>18</v>
      </c>
      <c r="K37" s="265">
        <v>74</v>
      </c>
      <c r="L37" s="447">
        <v>0.18</v>
      </c>
      <c r="M37" s="447">
        <v>0</v>
      </c>
      <c r="N37" s="447">
        <v>0</v>
      </c>
      <c r="O37" s="447">
        <v>0</v>
      </c>
      <c r="P37" s="447">
        <v>21.75</v>
      </c>
      <c r="Q37" s="447">
        <v>14.74</v>
      </c>
      <c r="R37" s="447">
        <v>5.74</v>
      </c>
      <c r="S37" s="78">
        <v>0.45</v>
      </c>
    </row>
    <row r="38" spans="2:19" s="37" customFormat="1" x14ac:dyDescent="0.25">
      <c r="B38" s="242" t="s">
        <v>159</v>
      </c>
      <c r="C38" s="213">
        <v>45.4</v>
      </c>
      <c r="D38" s="213">
        <v>45.4</v>
      </c>
      <c r="E38" s="214"/>
      <c r="F38" s="241"/>
      <c r="G38" s="446"/>
      <c r="H38" s="210"/>
      <c r="I38" s="210"/>
      <c r="J38" s="210"/>
      <c r="K38" s="265"/>
      <c r="L38" s="447"/>
      <c r="M38" s="447"/>
      <c r="N38" s="447"/>
      <c r="O38" s="447"/>
      <c r="P38" s="447"/>
      <c r="Q38" s="447"/>
      <c r="R38" s="447"/>
      <c r="S38" s="78"/>
    </row>
    <row r="39" spans="2:19" s="37" customFormat="1" x14ac:dyDescent="0.25">
      <c r="B39" s="216" t="s">
        <v>27</v>
      </c>
      <c r="C39" s="222">
        <v>12</v>
      </c>
      <c r="D39" s="222">
        <v>12</v>
      </c>
      <c r="E39" s="214"/>
      <c r="F39" s="241"/>
      <c r="G39" s="446"/>
      <c r="H39" s="210"/>
      <c r="I39" s="210"/>
      <c r="J39" s="210"/>
      <c r="K39" s="265"/>
      <c r="L39" s="447"/>
      <c r="M39" s="447"/>
      <c r="N39" s="447"/>
      <c r="O39" s="447"/>
      <c r="P39" s="447"/>
      <c r="Q39" s="447"/>
      <c r="R39" s="447"/>
      <c r="S39" s="78"/>
    </row>
    <row r="40" spans="2:19" s="37" customFormat="1" x14ac:dyDescent="0.25">
      <c r="B40" s="216" t="s">
        <v>61</v>
      </c>
      <c r="C40" s="222">
        <v>200</v>
      </c>
      <c r="D40" s="222">
        <v>200</v>
      </c>
      <c r="E40" s="214"/>
      <c r="F40" s="241"/>
      <c r="G40" s="446"/>
      <c r="H40" s="210">
        <v>1.62</v>
      </c>
      <c r="I40" s="210">
        <v>0.2</v>
      </c>
      <c r="J40" s="210">
        <v>9.76</v>
      </c>
      <c r="K40" s="446">
        <v>48.4</v>
      </c>
      <c r="L40" s="448">
        <v>0</v>
      </c>
      <c r="M40" s="447">
        <v>0.03</v>
      </c>
      <c r="N40" s="447">
        <v>0</v>
      </c>
      <c r="O40" s="447">
        <v>0.39</v>
      </c>
      <c r="P40" s="447">
        <v>6.77</v>
      </c>
      <c r="Q40" s="447">
        <v>25.58</v>
      </c>
      <c r="R40" s="447">
        <v>9.7100000000000009</v>
      </c>
      <c r="S40" s="447">
        <v>0.59</v>
      </c>
    </row>
    <row r="41" spans="2:19" x14ac:dyDescent="0.25">
      <c r="B41" s="216"/>
      <c r="C41" s="222"/>
      <c r="D41" s="222"/>
      <c r="E41" s="248"/>
      <c r="F41" s="249">
        <v>566</v>
      </c>
      <c r="G41" s="220"/>
      <c r="H41" s="155"/>
      <c r="I41" s="155"/>
      <c r="J41" s="155"/>
      <c r="K41" s="10"/>
      <c r="L41" s="155"/>
      <c r="M41" s="155"/>
      <c r="N41" s="155"/>
      <c r="O41" s="155"/>
      <c r="P41" s="155"/>
      <c r="Q41" s="155"/>
      <c r="R41" s="155"/>
      <c r="S41" s="155"/>
    </row>
    <row r="42" spans="2:19" s="39" customFormat="1" x14ac:dyDescent="0.25">
      <c r="B42" s="216"/>
      <c r="C42" s="222"/>
      <c r="D42" s="222"/>
      <c r="E42" s="248"/>
      <c r="F42" s="249"/>
      <c r="G42" s="463"/>
      <c r="H42" s="467"/>
      <c r="I42" s="467"/>
      <c r="J42" s="467"/>
      <c r="K42" s="10"/>
      <c r="L42" s="467"/>
      <c r="M42" s="467"/>
      <c r="N42" s="467"/>
      <c r="O42" s="467"/>
      <c r="P42" s="467"/>
      <c r="Q42" s="467"/>
      <c r="R42" s="467"/>
      <c r="S42" s="467"/>
    </row>
    <row r="43" spans="2:19" s="39" customFormat="1" x14ac:dyDescent="0.25">
      <c r="B43" s="490" t="s">
        <v>301</v>
      </c>
      <c r="C43" s="222"/>
      <c r="D43" s="222"/>
      <c r="E43" s="248"/>
      <c r="F43" s="249"/>
      <c r="G43" s="463"/>
      <c r="H43" s="467"/>
      <c r="I43" s="467"/>
      <c r="J43" s="467"/>
      <c r="K43" s="10"/>
      <c r="L43" s="467"/>
      <c r="M43" s="467"/>
      <c r="N43" s="467"/>
      <c r="O43" s="467"/>
      <c r="P43" s="467"/>
      <c r="Q43" s="467"/>
      <c r="R43" s="467"/>
      <c r="S43" s="467"/>
    </row>
    <row r="44" spans="2:19" s="39" customFormat="1" x14ac:dyDescent="0.25">
      <c r="B44" s="462" t="s">
        <v>302</v>
      </c>
      <c r="C44" s="222">
        <v>200</v>
      </c>
      <c r="D44" s="222">
        <v>200</v>
      </c>
      <c r="E44" s="248"/>
      <c r="F44" s="249">
        <v>200</v>
      </c>
      <c r="G44" s="463"/>
      <c r="H44" s="467">
        <v>2.2000000000000002</v>
      </c>
      <c r="I44" s="467">
        <v>2.5</v>
      </c>
      <c r="J44" s="467">
        <v>4.5</v>
      </c>
      <c r="K44" s="10">
        <v>44</v>
      </c>
      <c r="L44" s="467"/>
      <c r="M44" s="467"/>
      <c r="N44" s="467"/>
      <c r="O44" s="467"/>
      <c r="P44" s="467"/>
      <c r="Q44" s="467"/>
      <c r="R44" s="467"/>
      <c r="S44" s="467"/>
    </row>
    <row r="45" spans="2:19" x14ac:dyDescent="0.25">
      <c r="B45" s="508" t="s">
        <v>313</v>
      </c>
      <c r="C45" s="222">
        <v>100</v>
      </c>
      <c r="D45" s="222">
        <v>100</v>
      </c>
      <c r="E45" s="460"/>
      <c r="F45" s="250">
        <v>100</v>
      </c>
      <c r="G45" s="220"/>
      <c r="H45" s="155">
        <v>0.6</v>
      </c>
      <c r="I45" s="155">
        <v>0.32</v>
      </c>
      <c r="J45" s="155">
        <v>8.85</v>
      </c>
      <c r="K45" s="10"/>
      <c r="L45" s="155"/>
      <c r="M45" s="155"/>
      <c r="N45" s="155"/>
      <c r="O45" s="155"/>
      <c r="P45" s="155"/>
      <c r="Q45" s="155"/>
      <c r="R45" s="155"/>
      <c r="S45" s="155"/>
    </row>
    <row r="46" spans="2:19" s="6" customFormat="1" x14ac:dyDescent="0.25">
      <c r="B46" s="224" t="s">
        <v>37</v>
      </c>
      <c r="C46" s="225"/>
      <c r="D46" s="225"/>
      <c r="E46" s="551" t="s">
        <v>248</v>
      </c>
      <c r="F46" s="551"/>
      <c r="G46" s="552"/>
      <c r="H46" s="75">
        <f>H47+H63+H73+H87+H91+H85+H92</f>
        <v>17.71</v>
      </c>
      <c r="I46" s="75">
        <f t="shared" ref="I46:S46" si="1">I47+I63+I73+I87+I91+I85+I92</f>
        <v>18.18</v>
      </c>
      <c r="J46" s="75">
        <f t="shared" si="1"/>
        <v>80.800000000000011</v>
      </c>
      <c r="K46" s="75">
        <f t="shared" si="1"/>
        <v>727.8</v>
      </c>
      <c r="L46" s="75">
        <f t="shared" si="1"/>
        <v>31.67</v>
      </c>
      <c r="M46" s="75">
        <f t="shared" si="1"/>
        <v>0.17699999999999999</v>
      </c>
      <c r="N46" s="75">
        <f t="shared" si="1"/>
        <v>7.4999999999999997E-2</v>
      </c>
      <c r="O46" s="75">
        <f t="shared" si="1"/>
        <v>1.0589999999999999</v>
      </c>
      <c r="P46" s="75">
        <f t="shared" si="1"/>
        <v>71.246000000000009</v>
      </c>
      <c r="Q46" s="75">
        <f t="shared" si="1"/>
        <v>221.61</v>
      </c>
      <c r="R46" s="75">
        <f t="shared" si="1"/>
        <v>49.918000000000006</v>
      </c>
      <c r="S46" s="75">
        <f t="shared" si="1"/>
        <v>2.56</v>
      </c>
    </row>
    <row r="47" spans="2:19" s="6" customFormat="1" x14ac:dyDescent="0.25">
      <c r="B47" s="554" t="s">
        <v>225</v>
      </c>
      <c r="C47" s="554"/>
      <c r="D47" s="554"/>
      <c r="E47" s="247"/>
      <c r="F47" s="243" t="s">
        <v>87</v>
      </c>
      <c r="G47" s="220"/>
      <c r="H47" s="75">
        <v>7.52</v>
      </c>
      <c r="I47" s="75">
        <v>7.18</v>
      </c>
      <c r="J47" s="75">
        <v>10.48</v>
      </c>
      <c r="K47" s="77">
        <v>130</v>
      </c>
      <c r="L47" s="75">
        <v>2.44</v>
      </c>
      <c r="M47" s="75">
        <v>0.03</v>
      </c>
      <c r="N47" s="75">
        <v>3.2000000000000001E-2</v>
      </c>
      <c r="O47" s="75">
        <v>0.04</v>
      </c>
      <c r="P47" s="75">
        <v>20.170000000000002</v>
      </c>
      <c r="Q47" s="75">
        <v>46.88</v>
      </c>
      <c r="R47" s="75">
        <v>15.2</v>
      </c>
      <c r="S47" s="75">
        <v>0.16</v>
      </c>
    </row>
    <row r="48" spans="2:19" s="6" customFormat="1" x14ac:dyDescent="0.25">
      <c r="B48" s="218" t="s">
        <v>135</v>
      </c>
      <c r="C48" s="220">
        <v>26</v>
      </c>
      <c r="D48" s="220">
        <v>13</v>
      </c>
      <c r="E48" s="244"/>
      <c r="F48" s="220"/>
      <c r="G48" s="222"/>
      <c r="H48" s="75"/>
      <c r="I48" s="75"/>
      <c r="J48" s="75"/>
      <c r="K48" s="77"/>
      <c r="L48" s="75"/>
      <c r="M48" s="75"/>
      <c r="N48" s="75"/>
      <c r="O48" s="75"/>
      <c r="P48" s="75"/>
      <c r="Q48" s="75"/>
      <c r="R48" s="75"/>
      <c r="S48" s="75"/>
    </row>
    <row r="49" spans="2:19" s="6" customFormat="1" x14ac:dyDescent="0.25">
      <c r="B49" s="218" t="s">
        <v>99</v>
      </c>
      <c r="C49" s="220">
        <v>18</v>
      </c>
      <c r="D49" s="220">
        <v>21</v>
      </c>
      <c r="E49" s="244"/>
      <c r="F49" s="220"/>
      <c r="G49" s="222"/>
      <c r="H49" s="75"/>
      <c r="I49" s="75"/>
      <c r="J49" s="75"/>
      <c r="K49" s="77"/>
      <c r="L49" s="75"/>
      <c r="M49" s="75"/>
      <c r="N49" s="75"/>
      <c r="O49" s="75"/>
      <c r="P49" s="75"/>
      <c r="Q49" s="75"/>
      <c r="R49" s="75"/>
      <c r="S49" s="75"/>
    </row>
    <row r="50" spans="2:19" x14ac:dyDescent="0.25">
      <c r="B50" s="216" t="s">
        <v>136</v>
      </c>
      <c r="C50" s="220">
        <v>37.5</v>
      </c>
      <c r="D50" s="220">
        <v>30</v>
      </c>
      <c r="E50" s="244"/>
      <c r="F50" s="220"/>
      <c r="G50" s="222"/>
      <c r="H50" s="155"/>
      <c r="I50" s="155"/>
      <c r="J50" s="155"/>
      <c r="K50" s="10"/>
      <c r="L50" s="155"/>
      <c r="M50" s="155"/>
      <c r="N50" s="155"/>
      <c r="O50" s="155"/>
      <c r="P50" s="155"/>
      <c r="Q50" s="155"/>
      <c r="R50" s="155"/>
      <c r="S50" s="155"/>
    </row>
    <row r="51" spans="2:19" ht="44.25" customHeight="1" x14ac:dyDescent="0.25">
      <c r="B51" s="215" t="s">
        <v>40</v>
      </c>
      <c r="C51" s="220">
        <v>26.5</v>
      </c>
      <c r="D51" s="220">
        <v>20</v>
      </c>
      <c r="E51" s="244"/>
      <c r="F51" s="220"/>
      <c r="G51" s="222"/>
      <c r="H51" s="19"/>
      <c r="I51" s="19"/>
      <c r="J51" s="19"/>
      <c r="K51" s="20"/>
      <c r="L51" s="19"/>
      <c r="M51" s="19"/>
      <c r="N51" s="19"/>
      <c r="O51" s="19"/>
      <c r="P51" s="19"/>
      <c r="Q51" s="19"/>
      <c r="R51" s="19"/>
      <c r="S51" s="19"/>
    </row>
    <row r="52" spans="2:19" x14ac:dyDescent="0.25">
      <c r="B52" s="216" t="s">
        <v>103</v>
      </c>
      <c r="C52" s="220">
        <v>29</v>
      </c>
      <c r="D52" s="220">
        <v>20</v>
      </c>
      <c r="E52" s="244"/>
      <c r="F52" s="220"/>
      <c r="G52" s="222"/>
      <c r="H52" s="19"/>
      <c r="I52" s="19"/>
      <c r="J52" s="19"/>
      <c r="K52" s="20"/>
      <c r="L52" s="19"/>
      <c r="M52" s="19"/>
      <c r="N52" s="19"/>
      <c r="O52" s="19"/>
      <c r="P52" s="19"/>
      <c r="Q52" s="19"/>
      <c r="R52" s="19"/>
      <c r="S52" s="19"/>
    </row>
    <row r="53" spans="2:19" x14ac:dyDescent="0.25">
      <c r="B53" s="216" t="s">
        <v>104</v>
      </c>
      <c r="C53" s="220">
        <v>31</v>
      </c>
      <c r="D53" s="220">
        <v>20</v>
      </c>
      <c r="E53" s="383"/>
      <c r="F53" s="251"/>
      <c r="G53" s="222"/>
      <c r="H53" s="19"/>
      <c r="I53" s="19"/>
      <c r="J53" s="19"/>
      <c r="K53" s="20"/>
      <c r="L53" s="19"/>
      <c r="M53" s="19"/>
      <c r="N53" s="19"/>
      <c r="O53" s="19"/>
      <c r="P53" s="19"/>
      <c r="Q53" s="19"/>
      <c r="R53" s="19"/>
      <c r="S53" s="19"/>
    </row>
    <row r="54" spans="2:19" x14ac:dyDescent="0.25">
      <c r="B54" s="216" t="s">
        <v>91</v>
      </c>
      <c r="C54" s="220">
        <v>33.25</v>
      </c>
      <c r="D54" s="220">
        <v>20</v>
      </c>
      <c r="E54" s="383"/>
      <c r="F54" s="251"/>
      <c r="G54" s="222"/>
      <c r="H54" s="19"/>
      <c r="I54" s="19"/>
      <c r="J54" s="19"/>
      <c r="K54" s="20"/>
      <c r="L54" s="19"/>
      <c r="M54" s="19"/>
      <c r="N54" s="19"/>
      <c r="O54" s="19"/>
      <c r="P54" s="19"/>
      <c r="Q54" s="19"/>
      <c r="R54" s="19"/>
      <c r="S54" s="19"/>
    </row>
    <row r="55" spans="2:19" x14ac:dyDescent="0.25">
      <c r="B55" s="216" t="s">
        <v>51</v>
      </c>
      <c r="C55" s="220">
        <v>2</v>
      </c>
      <c r="D55" s="220">
        <v>2</v>
      </c>
      <c r="E55" s="383"/>
      <c r="F55" s="251"/>
      <c r="G55" s="222"/>
      <c r="H55" s="19"/>
      <c r="I55" s="19"/>
      <c r="J55" s="19"/>
      <c r="K55" s="20"/>
      <c r="L55" s="19"/>
      <c r="M55" s="19"/>
      <c r="N55" s="19"/>
      <c r="O55" s="19"/>
      <c r="P55" s="19"/>
      <c r="Q55" s="19"/>
      <c r="R55" s="19"/>
      <c r="S55" s="19"/>
    </row>
    <row r="56" spans="2:19" x14ac:dyDescent="0.25">
      <c r="B56" s="216" t="s">
        <v>137</v>
      </c>
      <c r="C56" s="220">
        <v>4</v>
      </c>
      <c r="D56" s="220">
        <v>4</v>
      </c>
      <c r="E56" s="383"/>
      <c r="F56" s="251"/>
      <c r="G56" s="222"/>
      <c r="H56" s="19"/>
      <c r="I56" s="19"/>
      <c r="J56" s="19"/>
      <c r="K56" s="20"/>
      <c r="L56" s="19"/>
      <c r="M56" s="19"/>
      <c r="N56" s="19"/>
      <c r="O56" s="19"/>
      <c r="P56" s="19"/>
      <c r="Q56" s="19"/>
      <c r="R56" s="19"/>
      <c r="S56" s="19"/>
    </row>
    <row r="57" spans="2:19" x14ac:dyDescent="0.25">
      <c r="B57" s="216" t="s">
        <v>44</v>
      </c>
      <c r="C57" s="220">
        <v>10</v>
      </c>
      <c r="D57" s="220">
        <v>8</v>
      </c>
      <c r="E57" s="383"/>
      <c r="F57" s="251"/>
      <c r="G57" s="222"/>
      <c r="H57" s="19"/>
      <c r="I57" s="19"/>
      <c r="J57" s="19"/>
      <c r="K57" s="20"/>
      <c r="L57" s="19"/>
      <c r="M57" s="19"/>
      <c r="N57" s="19"/>
      <c r="O57" s="19"/>
      <c r="P57" s="19"/>
      <c r="Q57" s="19"/>
      <c r="R57" s="19"/>
      <c r="S57" s="19"/>
    </row>
    <row r="58" spans="2:19" x14ac:dyDescent="0.25">
      <c r="B58" s="216" t="s">
        <v>45</v>
      </c>
      <c r="C58" s="220">
        <v>10.4</v>
      </c>
      <c r="D58" s="220">
        <v>8</v>
      </c>
      <c r="E58" s="383"/>
      <c r="F58" s="251"/>
      <c r="G58" s="222"/>
      <c r="H58" s="19"/>
      <c r="I58" s="19"/>
      <c r="J58" s="19"/>
      <c r="K58" s="20"/>
      <c r="L58" s="19"/>
      <c r="M58" s="19"/>
      <c r="N58" s="19"/>
      <c r="O58" s="19"/>
      <c r="P58" s="19"/>
      <c r="Q58" s="19"/>
      <c r="R58" s="19"/>
      <c r="S58" s="19"/>
    </row>
    <row r="59" spans="2:19" x14ac:dyDescent="0.25">
      <c r="B59" s="216" t="s">
        <v>46</v>
      </c>
      <c r="C59" s="220">
        <v>9.6</v>
      </c>
      <c r="D59" s="220">
        <v>8</v>
      </c>
      <c r="E59" s="383"/>
      <c r="F59" s="251"/>
      <c r="G59" s="222"/>
      <c r="H59" s="19"/>
      <c r="I59" s="19"/>
      <c r="J59" s="19"/>
      <c r="K59" s="20"/>
      <c r="L59" s="19"/>
      <c r="M59" s="19"/>
      <c r="N59" s="19"/>
      <c r="O59" s="19"/>
      <c r="P59" s="19"/>
      <c r="Q59" s="19"/>
      <c r="R59" s="19"/>
      <c r="S59" s="19"/>
    </row>
    <row r="60" spans="2:19" x14ac:dyDescent="0.25">
      <c r="B60" s="216" t="s">
        <v>56</v>
      </c>
      <c r="C60" s="220">
        <v>3.2</v>
      </c>
      <c r="D60" s="220">
        <v>3.2</v>
      </c>
      <c r="E60" s="383"/>
      <c r="F60" s="251"/>
      <c r="G60" s="222"/>
      <c r="H60" s="19"/>
      <c r="I60" s="19"/>
      <c r="J60" s="19"/>
      <c r="K60" s="20"/>
      <c r="L60" s="19"/>
      <c r="M60" s="19"/>
      <c r="N60" s="19"/>
      <c r="O60" s="19"/>
      <c r="P60" s="19"/>
      <c r="Q60" s="19"/>
      <c r="R60" s="19"/>
      <c r="S60" s="19"/>
    </row>
    <row r="61" spans="2:19" x14ac:dyDescent="0.25">
      <c r="B61" s="218" t="s">
        <v>138</v>
      </c>
      <c r="C61" s="252">
        <v>4</v>
      </c>
      <c r="D61" s="251">
        <v>4</v>
      </c>
      <c r="E61" s="383"/>
      <c r="F61" s="251"/>
      <c r="G61" s="222"/>
      <c r="H61" s="19"/>
      <c r="I61" s="19"/>
      <c r="J61" s="19"/>
      <c r="K61" s="20"/>
      <c r="L61" s="19"/>
      <c r="M61" s="19"/>
      <c r="N61" s="19"/>
      <c r="O61" s="19"/>
      <c r="P61" s="19"/>
      <c r="Q61" s="19"/>
      <c r="R61" s="19"/>
      <c r="S61" s="19"/>
    </row>
    <row r="62" spans="2:19" s="39" customFormat="1" x14ac:dyDescent="0.25">
      <c r="B62" s="218"/>
      <c r="C62" s="252"/>
      <c r="D62" s="251"/>
      <c r="E62" s="383"/>
      <c r="F62" s="251"/>
      <c r="G62" s="222"/>
      <c r="H62" s="19"/>
      <c r="I62" s="19"/>
      <c r="J62" s="19"/>
      <c r="K62" s="20"/>
      <c r="L62" s="19"/>
      <c r="M62" s="19"/>
      <c r="N62" s="19"/>
      <c r="O62" s="19"/>
      <c r="P62" s="19"/>
      <c r="Q62" s="19"/>
      <c r="R62" s="19"/>
      <c r="S62" s="19"/>
    </row>
    <row r="63" spans="2:19" ht="18" customHeight="1" x14ac:dyDescent="0.25">
      <c r="B63" s="554" t="s">
        <v>283</v>
      </c>
      <c r="C63" s="554"/>
      <c r="D63" s="554"/>
      <c r="E63" s="247"/>
      <c r="F63" s="243">
        <v>90</v>
      </c>
      <c r="G63" s="220"/>
      <c r="H63" s="155">
        <v>3.5</v>
      </c>
      <c r="I63" s="155">
        <v>9.6999999999999993</v>
      </c>
      <c r="J63" s="155">
        <v>12.1</v>
      </c>
      <c r="K63" s="10">
        <v>221</v>
      </c>
      <c r="L63" s="155">
        <v>0.23</v>
      </c>
      <c r="M63" s="155">
        <v>0.03</v>
      </c>
      <c r="N63" s="155">
        <v>1.4999999999999999E-2</v>
      </c>
      <c r="O63" s="155">
        <v>0.31</v>
      </c>
      <c r="P63" s="155">
        <v>32.19</v>
      </c>
      <c r="Q63" s="155">
        <v>92.25</v>
      </c>
      <c r="R63" s="155">
        <v>3.26</v>
      </c>
      <c r="S63" s="155">
        <v>0.88</v>
      </c>
    </row>
    <row r="64" spans="2:19" s="6" customFormat="1" x14ac:dyDescent="0.25">
      <c r="B64" s="218" t="s">
        <v>88</v>
      </c>
      <c r="C64" s="220">
        <v>62</v>
      </c>
      <c r="D64" s="220">
        <v>62</v>
      </c>
      <c r="E64" s="247"/>
      <c r="F64" s="243"/>
      <c r="G64" s="220"/>
      <c r="H64" s="75"/>
      <c r="I64" s="75"/>
      <c r="J64" s="75"/>
      <c r="K64" s="77"/>
      <c r="L64" s="75"/>
      <c r="M64" s="75"/>
      <c r="N64" s="75"/>
      <c r="O64" s="75"/>
      <c r="P64" s="75"/>
      <c r="Q64" s="75"/>
      <c r="R64" s="75"/>
      <c r="S64" s="75"/>
    </row>
    <row r="65" spans="2:19" s="6" customFormat="1" x14ac:dyDescent="0.25">
      <c r="B65" s="218" t="s">
        <v>99</v>
      </c>
      <c r="C65" s="220">
        <v>54</v>
      </c>
      <c r="D65" s="220">
        <v>40</v>
      </c>
      <c r="E65" s="247"/>
      <c r="F65" s="243"/>
      <c r="G65" s="220"/>
      <c r="H65" s="75"/>
      <c r="I65" s="75"/>
      <c r="J65" s="75"/>
      <c r="K65" s="77"/>
      <c r="L65" s="75"/>
      <c r="M65" s="75"/>
      <c r="N65" s="75"/>
      <c r="O65" s="75"/>
      <c r="P65" s="75"/>
      <c r="Q65" s="75"/>
      <c r="R65" s="75"/>
      <c r="S65" s="75"/>
    </row>
    <row r="66" spans="2:19" x14ac:dyDescent="0.25">
      <c r="B66" s="216" t="s">
        <v>46</v>
      </c>
      <c r="C66" s="220">
        <v>29</v>
      </c>
      <c r="D66" s="220">
        <v>24</v>
      </c>
      <c r="E66" s="247"/>
      <c r="F66" s="243"/>
      <c r="G66" s="220"/>
      <c r="H66" s="155"/>
      <c r="I66" s="155"/>
      <c r="J66" s="155"/>
      <c r="K66" s="10"/>
      <c r="L66" s="155"/>
      <c r="M66" s="155"/>
      <c r="N66" s="155"/>
      <c r="O66" s="155"/>
      <c r="P66" s="155"/>
      <c r="Q66" s="155"/>
      <c r="R66" s="155"/>
      <c r="S66" s="155"/>
    </row>
    <row r="67" spans="2:19" x14ac:dyDescent="0.25">
      <c r="B67" s="216" t="s">
        <v>139</v>
      </c>
      <c r="C67" s="220">
        <v>20</v>
      </c>
      <c r="D67" s="220">
        <v>20</v>
      </c>
      <c r="E67" s="247"/>
      <c r="F67" s="243"/>
      <c r="G67" s="220"/>
      <c r="H67" s="155"/>
      <c r="I67" s="155"/>
      <c r="J67" s="155"/>
      <c r="K67" s="10"/>
      <c r="L67" s="155"/>
      <c r="M67" s="155"/>
      <c r="N67" s="155"/>
      <c r="O67" s="155"/>
      <c r="P67" s="155"/>
      <c r="Q67" s="155"/>
      <c r="R67" s="155"/>
      <c r="S67" s="155"/>
    </row>
    <row r="68" spans="2:19" x14ac:dyDescent="0.25">
      <c r="B68" s="216" t="s">
        <v>101</v>
      </c>
      <c r="C68" s="220">
        <v>4</v>
      </c>
      <c r="D68" s="220">
        <v>4</v>
      </c>
      <c r="E68" s="247"/>
      <c r="F68" s="243"/>
      <c r="G68" s="220"/>
      <c r="H68" s="155"/>
      <c r="I68" s="155"/>
      <c r="J68" s="155"/>
      <c r="K68" s="10"/>
      <c r="L68" s="155"/>
      <c r="M68" s="155"/>
      <c r="N68" s="155"/>
      <c r="O68" s="155"/>
      <c r="P68" s="155"/>
      <c r="Q68" s="155"/>
      <c r="R68" s="155"/>
      <c r="S68" s="155"/>
    </row>
    <row r="69" spans="2:19" x14ac:dyDescent="0.25">
      <c r="B69" s="216" t="s">
        <v>51</v>
      </c>
      <c r="C69" s="220">
        <v>2</v>
      </c>
      <c r="D69" s="220">
        <v>2</v>
      </c>
      <c r="E69" s="247"/>
      <c r="F69" s="243"/>
      <c r="G69" s="220"/>
      <c r="H69" s="155"/>
      <c r="I69" s="155"/>
      <c r="J69" s="155"/>
      <c r="K69" s="10"/>
      <c r="L69" s="155"/>
      <c r="M69" s="155"/>
      <c r="N69" s="155"/>
      <c r="O69" s="155"/>
      <c r="P69" s="155"/>
      <c r="Q69" s="155"/>
      <c r="R69" s="155"/>
      <c r="S69" s="155"/>
    </row>
    <row r="70" spans="2:19" x14ac:dyDescent="0.25">
      <c r="B70" s="216" t="s">
        <v>138</v>
      </c>
      <c r="C70" s="220">
        <v>5</v>
      </c>
      <c r="D70" s="220">
        <v>5</v>
      </c>
      <c r="E70" s="247"/>
      <c r="F70" s="243"/>
      <c r="G70" s="220"/>
      <c r="H70" s="155"/>
      <c r="I70" s="155"/>
      <c r="J70" s="155"/>
      <c r="K70" s="10"/>
      <c r="L70" s="155"/>
      <c r="M70" s="155"/>
      <c r="N70" s="155"/>
      <c r="O70" s="155"/>
      <c r="P70" s="155"/>
      <c r="Q70" s="155"/>
      <c r="R70" s="155"/>
      <c r="S70" s="155"/>
    </row>
    <row r="71" spans="2:19" x14ac:dyDescent="0.25">
      <c r="B71" s="216" t="s">
        <v>56</v>
      </c>
      <c r="C71" s="220">
        <v>3</v>
      </c>
      <c r="D71" s="220">
        <v>3</v>
      </c>
      <c r="E71" s="247"/>
      <c r="F71" s="243"/>
      <c r="G71" s="220"/>
      <c r="H71" s="155"/>
      <c r="I71" s="155"/>
      <c r="J71" s="155"/>
      <c r="K71" s="10"/>
      <c r="L71" s="155"/>
      <c r="M71" s="155"/>
      <c r="N71" s="155"/>
      <c r="O71" s="155"/>
      <c r="P71" s="155"/>
      <c r="Q71" s="155"/>
      <c r="R71" s="155"/>
      <c r="S71" s="155"/>
    </row>
    <row r="72" spans="2:19" s="39" customFormat="1" x14ac:dyDescent="0.25">
      <c r="B72" s="218"/>
      <c r="C72" s="446"/>
      <c r="D72" s="446"/>
      <c r="E72" s="247"/>
      <c r="F72" s="243"/>
      <c r="G72" s="446"/>
      <c r="H72" s="447"/>
      <c r="I72" s="447"/>
      <c r="J72" s="447"/>
      <c r="K72" s="10"/>
      <c r="L72" s="447"/>
      <c r="M72" s="447"/>
      <c r="N72" s="447"/>
      <c r="O72" s="447"/>
      <c r="P72" s="447"/>
      <c r="Q72" s="447"/>
      <c r="R72" s="447"/>
      <c r="S72" s="447"/>
    </row>
    <row r="73" spans="2:19" ht="81.75" customHeight="1" x14ac:dyDescent="0.25">
      <c r="B73" s="212" t="s">
        <v>284</v>
      </c>
      <c r="C73" s="213"/>
      <c r="D73" s="213"/>
      <c r="E73" s="247"/>
      <c r="F73" s="243">
        <v>200</v>
      </c>
      <c r="G73" s="220"/>
      <c r="H73" s="155">
        <v>2</v>
      </c>
      <c r="I73" s="155">
        <v>0.8</v>
      </c>
      <c r="J73" s="155">
        <v>21.6</v>
      </c>
      <c r="K73" s="10">
        <v>150</v>
      </c>
      <c r="L73" s="155">
        <v>29</v>
      </c>
      <c r="M73" s="155">
        <v>7.1999999999999995E-2</v>
      </c>
      <c r="N73" s="155">
        <v>8.0000000000000002E-3</v>
      </c>
      <c r="O73" s="155">
        <v>0.124</v>
      </c>
      <c r="P73" s="155">
        <v>8.2360000000000007</v>
      </c>
      <c r="Q73" s="155">
        <v>43.43</v>
      </c>
      <c r="R73" s="155">
        <v>16.808</v>
      </c>
      <c r="S73" s="155">
        <v>0.64</v>
      </c>
    </row>
    <row r="74" spans="2:19" s="6" customFormat="1" ht="25.9" customHeight="1" x14ac:dyDescent="0.25">
      <c r="B74" s="215" t="s">
        <v>140</v>
      </c>
      <c r="C74" s="216">
        <v>56</v>
      </c>
      <c r="D74" s="215">
        <v>42</v>
      </c>
      <c r="E74" s="247"/>
      <c r="F74" s="243"/>
      <c r="G74" s="220"/>
      <c r="H74" s="75"/>
      <c r="I74" s="75"/>
      <c r="J74" s="75"/>
      <c r="K74" s="77"/>
      <c r="L74" s="75"/>
      <c r="M74" s="75"/>
      <c r="N74" s="75"/>
      <c r="O74" s="75"/>
      <c r="P74" s="75"/>
      <c r="Q74" s="75"/>
      <c r="R74" s="75"/>
      <c r="S74" s="75"/>
    </row>
    <row r="75" spans="2:19" s="6" customFormat="1" ht="36.75" customHeight="1" x14ac:dyDescent="0.25">
      <c r="B75" s="217" t="s">
        <v>285</v>
      </c>
      <c r="C75" s="216">
        <v>45</v>
      </c>
      <c r="D75" s="215">
        <v>34</v>
      </c>
      <c r="E75" s="247"/>
      <c r="F75" s="243"/>
      <c r="G75" s="220"/>
      <c r="H75" s="75"/>
      <c r="I75" s="75"/>
      <c r="J75" s="75"/>
      <c r="K75" s="77"/>
      <c r="L75" s="75"/>
      <c r="M75" s="75"/>
      <c r="N75" s="75"/>
      <c r="O75" s="75"/>
      <c r="P75" s="75"/>
      <c r="Q75" s="75"/>
      <c r="R75" s="75"/>
      <c r="S75" s="75"/>
    </row>
    <row r="76" spans="2:19" x14ac:dyDescent="0.25">
      <c r="B76" s="218" t="s">
        <v>286</v>
      </c>
      <c r="C76" s="213">
        <v>32</v>
      </c>
      <c r="D76" s="213">
        <v>26</v>
      </c>
      <c r="E76" s="247"/>
      <c r="F76" s="243"/>
      <c r="G76" s="220"/>
      <c r="H76" s="155"/>
      <c r="I76" s="155"/>
      <c r="J76" s="155"/>
      <c r="K76" s="10"/>
      <c r="L76" s="155"/>
      <c r="M76" s="155"/>
      <c r="N76" s="155"/>
      <c r="O76" s="155"/>
      <c r="P76" s="155"/>
      <c r="Q76" s="155"/>
      <c r="R76" s="155"/>
      <c r="S76" s="155"/>
    </row>
    <row r="77" spans="2:19" ht="27" customHeight="1" x14ac:dyDescent="0.25">
      <c r="B77" s="217" t="s">
        <v>287</v>
      </c>
      <c r="C77" s="213">
        <v>16</v>
      </c>
      <c r="D77" s="213">
        <v>16</v>
      </c>
      <c r="E77" s="247"/>
      <c r="F77" s="243"/>
      <c r="G77" s="220"/>
      <c r="H77" s="155"/>
      <c r="I77" s="155"/>
      <c r="J77" s="155"/>
      <c r="K77" s="10"/>
      <c r="L77" s="155"/>
      <c r="M77" s="155"/>
      <c r="N77" s="155"/>
      <c r="O77" s="155"/>
      <c r="P77" s="155"/>
      <c r="Q77" s="155"/>
      <c r="R77" s="155"/>
      <c r="S77" s="155"/>
    </row>
    <row r="78" spans="2:19" s="39" customFormat="1" ht="27" customHeight="1" x14ac:dyDescent="0.25">
      <c r="B78" s="217" t="s">
        <v>46</v>
      </c>
      <c r="C78" s="213">
        <v>24</v>
      </c>
      <c r="D78" s="213">
        <v>20</v>
      </c>
      <c r="E78" s="247"/>
      <c r="F78" s="243"/>
      <c r="G78" s="446"/>
      <c r="H78" s="447"/>
      <c r="I78" s="447"/>
      <c r="J78" s="447"/>
      <c r="K78" s="10"/>
      <c r="L78" s="447"/>
      <c r="M78" s="447"/>
      <c r="N78" s="447"/>
      <c r="O78" s="447"/>
      <c r="P78" s="447"/>
      <c r="Q78" s="447"/>
      <c r="R78" s="447"/>
      <c r="S78" s="447"/>
    </row>
    <row r="79" spans="2:19" s="39" customFormat="1" ht="27" customHeight="1" x14ac:dyDescent="0.25">
      <c r="B79" s="217" t="s">
        <v>56</v>
      </c>
      <c r="C79" s="213">
        <v>5</v>
      </c>
      <c r="D79" s="213">
        <v>5</v>
      </c>
      <c r="E79" s="247"/>
      <c r="F79" s="243"/>
      <c r="G79" s="446"/>
      <c r="H79" s="447"/>
      <c r="I79" s="447"/>
      <c r="J79" s="447"/>
      <c r="K79" s="10"/>
      <c r="L79" s="447"/>
      <c r="M79" s="447"/>
      <c r="N79" s="447"/>
      <c r="O79" s="447"/>
      <c r="P79" s="447"/>
      <c r="Q79" s="447"/>
      <c r="R79" s="447"/>
      <c r="S79" s="447"/>
    </row>
    <row r="80" spans="2:19" s="39" customFormat="1" ht="27" customHeight="1" x14ac:dyDescent="0.25">
      <c r="B80" s="217" t="s">
        <v>288</v>
      </c>
      <c r="C80" s="213">
        <v>0.8</v>
      </c>
      <c r="D80" s="213">
        <v>0.6</v>
      </c>
      <c r="E80" s="247"/>
      <c r="F80" s="243"/>
      <c r="G80" s="446"/>
      <c r="H80" s="447"/>
      <c r="I80" s="447"/>
      <c r="J80" s="447"/>
      <c r="K80" s="10"/>
      <c r="L80" s="447"/>
      <c r="M80" s="447"/>
      <c r="N80" s="447"/>
      <c r="O80" s="447"/>
      <c r="P80" s="447"/>
      <c r="Q80" s="447"/>
      <c r="R80" s="447"/>
      <c r="S80" s="447"/>
    </row>
    <row r="81" spans="2:19" s="39" customFormat="1" ht="27" customHeight="1" x14ac:dyDescent="0.25">
      <c r="B81" s="217" t="s">
        <v>101</v>
      </c>
      <c r="C81" s="213">
        <v>2.5</v>
      </c>
      <c r="D81" s="213">
        <v>2.5</v>
      </c>
      <c r="E81" s="247"/>
      <c r="F81" s="243"/>
      <c r="G81" s="446"/>
      <c r="H81" s="447"/>
      <c r="I81" s="447"/>
      <c r="J81" s="447"/>
      <c r="K81" s="10"/>
      <c r="L81" s="447"/>
      <c r="M81" s="447"/>
      <c r="N81" s="447"/>
      <c r="O81" s="447"/>
      <c r="P81" s="447"/>
      <c r="Q81" s="447"/>
      <c r="R81" s="447"/>
      <c r="S81" s="447"/>
    </row>
    <row r="82" spans="2:19" s="39" customFormat="1" ht="27" customHeight="1" x14ac:dyDescent="0.25">
      <c r="B82" s="217" t="s">
        <v>246</v>
      </c>
      <c r="C82" s="213">
        <v>2.4</v>
      </c>
      <c r="D82" s="213">
        <v>2.4</v>
      </c>
      <c r="E82" s="247"/>
      <c r="F82" s="243"/>
      <c r="G82" s="446"/>
      <c r="H82" s="447"/>
      <c r="I82" s="447"/>
      <c r="J82" s="447"/>
      <c r="K82" s="10"/>
      <c r="L82" s="447"/>
      <c r="M82" s="447"/>
      <c r="N82" s="447"/>
      <c r="O82" s="447"/>
      <c r="P82" s="447"/>
      <c r="Q82" s="447"/>
      <c r="R82" s="447"/>
      <c r="S82" s="447"/>
    </row>
    <row r="83" spans="2:19" s="39" customFormat="1" ht="27" customHeight="1" x14ac:dyDescent="0.25">
      <c r="B83" s="217" t="s">
        <v>27</v>
      </c>
      <c r="C83" s="213">
        <v>0.8</v>
      </c>
      <c r="D83" s="213">
        <v>0.8</v>
      </c>
      <c r="E83" s="247"/>
      <c r="F83" s="243"/>
      <c r="G83" s="446"/>
      <c r="H83" s="447"/>
      <c r="I83" s="447"/>
      <c r="J83" s="447"/>
      <c r="K83" s="10"/>
      <c r="L83" s="447"/>
      <c r="M83" s="447"/>
      <c r="N83" s="447"/>
      <c r="O83" s="447"/>
      <c r="P83" s="447"/>
      <c r="Q83" s="447"/>
      <c r="R83" s="447"/>
      <c r="S83" s="447"/>
    </row>
    <row r="84" spans="2:19" s="39" customFormat="1" ht="27" customHeight="1" x14ac:dyDescent="0.25">
      <c r="B84" s="217"/>
      <c r="C84" s="213"/>
      <c r="D84" s="213"/>
      <c r="E84" s="247"/>
      <c r="F84" s="243"/>
      <c r="G84" s="446"/>
      <c r="H84" s="447"/>
      <c r="I84" s="447"/>
      <c r="J84" s="447"/>
      <c r="K84" s="10"/>
      <c r="L84" s="447"/>
      <c r="M84" s="447"/>
      <c r="N84" s="447"/>
      <c r="O84" s="447"/>
      <c r="P84" s="447"/>
      <c r="Q84" s="447"/>
      <c r="R84" s="447"/>
      <c r="S84" s="447"/>
    </row>
    <row r="85" spans="2:19" ht="18.75" customHeight="1" x14ac:dyDescent="0.25">
      <c r="B85" s="258"/>
      <c r="C85" s="213"/>
      <c r="D85" s="213"/>
      <c r="E85" s="247"/>
      <c r="F85" s="243"/>
      <c r="G85" s="220"/>
      <c r="H85" s="155"/>
      <c r="I85" s="155"/>
      <c r="J85" s="155"/>
      <c r="K85" s="10"/>
      <c r="L85" s="155"/>
      <c r="M85" s="155"/>
      <c r="N85" s="155"/>
      <c r="O85" s="155"/>
      <c r="P85" s="155"/>
      <c r="Q85" s="155"/>
      <c r="R85" s="155"/>
      <c r="S85" s="155"/>
    </row>
    <row r="86" spans="2:19" x14ac:dyDescent="0.25">
      <c r="B86" s="218"/>
      <c r="C86" s="213"/>
      <c r="D86" s="213"/>
      <c r="E86" s="247"/>
      <c r="F86" s="243"/>
      <c r="G86" s="220"/>
      <c r="H86" s="155"/>
      <c r="I86" s="155"/>
      <c r="J86" s="155"/>
      <c r="K86" s="10"/>
      <c r="L86" s="155"/>
      <c r="M86" s="155"/>
      <c r="N86" s="155"/>
      <c r="O86" s="155"/>
      <c r="P86" s="155"/>
      <c r="Q86" s="155"/>
      <c r="R86" s="155"/>
      <c r="S86" s="155"/>
    </row>
    <row r="87" spans="2:19" s="37" customFormat="1" x14ac:dyDescent="0.25">
      <c r="B87" s="554" t="s">
        <v>141</v>
      </c>
      <c r="C87" s="554"/>
      <c r="D87" s="554"/>
      <c r="E87" s="247"/>
      <c r="F87" s="243">
        <v>200</v>
      </c>
      <c r="G87" s="220"/>
      <c r="H87" s="155">
        <v>0.1</v>
      </c>
      <c r="I87" s="155">
        <v>0</v>
      </c>
      <c r="J87" s="155">
        <v>4.7</v>
      </c>
      <c r="K87" s="150">
        <v>59</v>
      </c>
      <c r="L87" s="155">
        <v>0</v>
      </c>
      <c r="M87" s="155">
        <v>0</v>
      </c>
      <c r="N87" s="155">
        <v>0.02</v>
      </c>
      <c r="O87" s="155">
        <v>0</v>
      </c>
      <c r="P87" s="155">
        <v>0.5</v>
      </c>
      <c r="Q87" s="155">
        <v>0.69</v>
      </c>
      <c r="R87" s="155">
        <v>0.09</v>
      </c>
      <c r="S87" s="155">
        <v>0</v>
      </c>
    </row>
    <row r="88" spans="2:19" s="37" customFormat="1" x14ac:dyDescent="0.25">
      <c r="B88" s="216" t="s">
        <v>142</v>
      </c>
      <c r="C88" s="220">
        <v>2</v>
      </c>
      <c r="D88" s="220">
        <v>2</v>
      </c>
      <c r="E88" s="247"/>
      <c r="F88" s="243"/>
      <c r="G88" s="220"/>
      <c r="H88" s="155"/>
      <c r="I88" s="155"/>
      <c r="J88" s="155"/>
      <c r="K88" s="150"/>
      <c r="L88" s="155"/>
      <c r="M88" s="155"/>
      <c r="N88" s="155"/>
      <c r="O88" s="155"/>
      <c r="P88" s="155"/>
      <c r="Q88" s="155"/>
      <c r="R88" s="155"/>
      <c r="S88" s="155"/>
    </row>
    <row r="89" spans="2:19" s="37" customFormat="1" x14ac:dyDescent="0.25">
      <c r="B89" s="216" t="s">
        <v>27</v>
      </c>
      <c r="C89" s="220">
        <v>10</v>
      </c>
      <c r="D89" s="220">
        <v>10</v>
      </c>
      <c r="E89" s="247"/>
      <c r="F89" s="243"/>
      <c r="G89" s="220"/>
      <c r="H89" s="155"/>
      <c r="I89" s="155"/>
      <c r="J89" s="155"/>
      <c r="K89" s="150"/>
      <c r="L89" s="155"/>
      <c r="M89" s="155"/>
      <c r="N89" s="155"/>
      <c r="O89" s="155"/>
      <c r="P89" s="155"/>
      <c r="Q89" s="155"/>
      <c r="R89" s="155"/>
      <c r="S89" s="155"/>
    </row>
    <row r="90" spans="2:19" s="40" customFormat="1" x14ac:dyDescent="0.25">
      <c r="B90" s="216"/>
      <c r="C90" s="446"/>
      <c r="D90" s="446"/>
      <c r="E90" s="247"/>
      <c r="F90" s="243"/>
      <c r="G90" s="446"/>
      <c r="H90" s="447"/>
      <c r="I90" s="447"/>
      <c r="J90" s="447"/>
      <c r="K90" s="444"/>
      <c r="L90" s="447"/>
      <c r="M90" s="447"/>
      <c r="N90" s="447"/>
      <c r="O90" s="447"/>
      <c r="P90" s="447"/>
      <c r="Q90" s="447"/>
      <c r="R90" s="447"/>
      <c r="S90" s="447"/>
    </row>
    <row r="91" spans="2:19" x14ac:dyDescent="0.25">
      <c r="B91" s="221" t="s">
        <v>62</v>
      </c>
      <c r="C91" s="222">
        <v>40</v>
      </c>
      <c r="D91" s="222">
        <v>40</v>
      </c>
      <c r="E91" s="247"/>
      <c r="F91" s="243">
        <v>40</v>
      </c>
      <c r="G91" s="220"/>
      <c r="H91" s="426">
        <v>3.24</v>
      </c>
      <c r="I91" s="426">
        <v>0.4</v>
      </c>
      <c r="J91" s="426">
        <v>19.52</v>
      </c>
      <c r="K91" s="426">
        <v>96.8</v>
      </c>
      <c r="L91" s="427">
        <v>0</v>
      </c>
      <c r="M91" s="426">
        <v>4.4999999999999998E-2</v>
      </c>
      <c r="N91" s="426">
        <v>0</v>
      </c>
      <c r="O91" s="426">
        <v>0.58499999999999996</v>
      </c>
      <c r="P91" s="426">
        <v>10.15</v>
      </c>
      <c r="Q91" s="426">
        <v>38.36</v>
      </c>
      <c r="R91" s="426">
        <v>14.56</v>
      </c>
      <c r="S91" s="426">
        <v>0.88</v>
      </c>
    </row>
    <row r="92" spans="2:19" s="39" customFormat="1" x14ac:dyDescent="0.25">
      <c r="B92" s="201" t="s">
        <v>273</v>
      </c>
      <c r="C92" s="202">
        <v>30</v>
      </c>
      <c r="D92" s="202">
        <v>30</v>
      </c>
      <c r="E92" s="492"/>
      <c r="F92" s="203">
        <v>30</v>
      </c>
      <c r="G92" s="186"/>
      <c r="H92" s="210">
        <v>1.35</v>
      </c>
      <c r="I92" s="210">
        <v>0.1</v>
      </c>
      <c r="J92" s="210">
        <v>12.4</v>
      </c>
      <c r="K92" s="535">
        <v>71</v>
      </c>
      <c r="L92" s="469"/>
      <c r="M92" s="467"/>
      <c r="N92" s="467"/>
      <c r="O92" s="467"/>
      <c r="P92" s="467"/>
      <c r="Q92" s="467"/>
      <c r="R92" s="467"/>
      <c r="S92" s="467"/>
    </row>
    <row r="93" spans="2:19" s="39" customFormat="1" x14ac:dyDescent="0.25">
      <c r="B93" s="346"/>
      <c r="C93" s="231"/>
      <c r="D93" s="231"/>
      <c r="E93" s="253"/>
      <c r="F93" s="254"/>
      <c r="G93" s="251"/>
      <c r="H93" s="467"/>
      <c r="I93" s="467"/>
      <c r="J93" s="467"/>
      <c r="K93" s="467"/>
      <c r="L93" s="469"/>
      <c r="M93" s="467"/>
      <c r="N93" s="467"/>
      <c r="O93" s="467"/>
      <c r="P93" s="467"/>
      <c r="Q93" s="467"/>
      <c r="R93" s="467"/>
      <c r="S93" s="467"/>
    </row>
    <row r="94" spans="2:19" x14ac:dyDescent="0.25">
      <c r="B94" s="219"/>
      <c r="C94" s="231"/>
      <c r="D94" s="231"/>
      <c r="E94" s="253"/>
      <c r="F94" s="254">
        <v>760</v>
      </c>
      <c r="G94" s="251"/>
      <c r="H94" s="155"/>
      <c r="I94" s="155"/>
      <c r="J94" s="155"/>
      <c r="K94" s="10"/>
      <c r="L94" s="155"/>
      <c r="M94" s="155"/>
      <c r="N94" s="155"/>
      <c r="O94" s="155"/>
      <c r="P94" s="155"/>
      <c r="Q94" s="155"/>
      <c r="R94" s="155"/>
      <c r="S94" s="155"/>
    </row>
    <row r="95" spans="2:19" x14ac:dyDescent="0.25">
      <c r="B95" s="216"/>
      <c r="C95" s="222"/>
      <c r="D95" s="222"/>
      <c r="E95" s="255"/>
      <c r="F95" s="249"/>
      <c r="G95" s="220"/>
      <c r="H95" s="155"/>
      <c r="I95" s="155"/>
      <c r="J95" s="155"/>
      <c r="K95" s="10"/>
      <c r="L95" s="155"/>
      <c r="M95" s="155"/>
      <c r="N95" s="155"/>
      <c r="O95" s="155"/>
      <c r="P95" s="155"/>
      <c r="Q95" s="155"/>
      <c r="R95" s="155"/>
      <c r="S95" s="155"/>
    </row>
    <row r="96" spans="2:19" x14ac:dyDescent="0.25">
      <c r="B96" s="219"/>
      <c r="C96" s="231"/>
      <c r="D96" s="231"/>
      <c r="E96" s="253"/>
      <c r="F96" s="254"/>
      <c r="G96" s="251"/>
      <c r="H96" s="155"/>
      <c r="I96" s="155"/>
      <c r="J96" s="155"/>
      <c r="K96" s="10"/>
      <c r="L96" s="155"/>
      <c r="M96" s="155"/>
      <c r="N96" s="155"/>
      <c r="O96" s="155"/>
      <c r="P96" s="155"/>
      <c r="Q96" s="155"/>
      <c r="R96" s="155"/>
      <c r="S96" s="155"/>
    </row>
    <row r="97" spans="2:19" x14ac:dyDescent="0.25">
      <c r="B97" s="224" t="s">
        <v>74</v>
      </c>
      <c r="C97" s="236"/>
      <c r="D97" s="236"/>
      <c r="E97" s="259"/>
      <c r="F97" s="260"/>
      <c r="G97" s="220"/>
      <c r="H97" s="93">
        <f t="shared" ref="H97:S97" si="2">H5+H46+H44</f>
        <v>39.210000000000008</v>
      </c>
      <c r="I97" s="93">
        <f t="shared" si="2"/>
        <v>39.582999999999998</v>
      </c>
      <c r="J97" s="93">
        <f t="shared" si="2"/>
        <v>176.41000000000003</v>
      </c>
      <c r="K97" s="93">
        <f t="shared" si="2"/>
        <v>1329.03</v>
      </c>
      <c r="L97" s="93">
        <f t="shared" si="2"/>
        <v>125.09</v>
      </c>
      <c r="M97" s="93">
        <f t="shared" si="2"/>
        <v>0.34140000000000004</v>
      </c>
      <c r="N97" s="93">
        <f t="shared" si="2"/>
        <v>0.13500000000000001</v>
      </c>
      <c r="O97" s="93">
        <f t="shared" si="2"/>
        <v>2.7859999999999996</v>
      </c>
      <c r="P97" s="93">
        <f t="shared" si="2"/>
        <v>220.98599999999999</v>
      </c>
      <c r="Q97" s="93">
        <f t="shared" si="2"/>
        <v>475.08000000000004</v>
      </c>
      <c r="R97" s="93">
        <f t="shared" si="2"/>
        <v>123.91800000000001</v>
      </c>
      <c r="S97" s="93">
        <f t="shared" si="2"/>
        <v>6.29</v>
      </c>
    </row>
  </sheetData>
  <mergeCells count="12">
    <mergeCell ref="E46:G46"/>
    <mergeCell ref="B6:D6"/>
    <mergeCell ref="B47:D47"/>
    <mergeCell ref="B63:D63"/>
    <mergeCell ref="B87:D87"/>
    <mergeCell ref="B2:S2"/>
    <mergeCell ref="B3:B4"/>
    <mergeCell ref="C3:C4"/>
    <mergeCell ref="D3:D4"/>
    <mergeCell ref="G3:K3"/>
    <mergeCell ref="L3:O3"/>
    <mergeCell ref="P3:S3"/>
  </mergeCells>
  <pageMargins left="0.70833333333333304" right="0.31527777777777799" top="0.35416666666666702" bottom="0.35416666666666702" header="0.51180555555555496" footer="0.51180555555555496"/>
  <pageSetup paperSize="9" scale="59" firstPageNumber="0" fitToHeight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view="pageBreakPreview" topLeftCell="A52" zoomScaleNormal="75" workbookViewId="0">
      <selection activeCell="G36" sqref="G36"/>
    </sheetView>
  </sheetViews>
  <sheetFormatPr defaultColWidth="8.7109375" defaultRowHeight="15" x14ac:dyDescent="0.25"/>
  <cols>
    <col min="1" max="1" width="3.42578125" customWidth="1"/>
    <col min="2" max="2" width="34.7109375" customWidth="1"/>
    <col min="3" max="3" width="10.85546875" customWidth="1"/>
    <col min="4" max="4" width="10.28515625" customWidth="1"/>
    <col min="5" max="5" width="11.42578125" style="1" customWidth="1"/>
    <col min="6" max="6" width="11.42578125" style="2" customWidth="1"/>
    <col min="7" max="7" width="9" customWidth="1"/>
    <col min="8" max="10" width="9.140625" style="3" customWidth="1"/>
    <col min="11" max="11" width="9.140625" style="4" customWidth="1"/>
    <col min="12" max="18" width="9.140625" style="3" customWidth="1"/>
    <col min="19" max="19" width="9.140625" style="86" customWidth="1"/>
  </cols>
  <sheetData>
    <row r="1" spans="2:19" ht="21" x14ac:dyDescent="0.35">
      <c r="B1" s="546" t="s">
        <v>143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</row>
    <row r="2" spans="2:19" ht="15" customHeight="1" x14ac:dyDescent="0.25">
      <c r="B2" s="560" t="s">
        <v>3</v>
      </c>
      <c r="C2" s="561" t="s">
        <v>4</v>
      </c>
      <c r="D2" s="561" t="s">
        <v>5</v>
      </c>
      <c r="E2" s="262"/>
      <c r="F2" s="262"/>
      <c r="G2" s="562" t="s">
        <v>6</v>
      </c>
      <c r="H2" s="562"/>
      <c r="I2" s="562"/>
      <c r="J2" s="562"/>
      <c r="K2" s="562"/>
      <c r="L2" s="550" t="s">
        <v>7</v>
      </c>
      <c r="M2" s="550"/>
      <c r="N2" s="550"/>
      <c r="O2" s="550"/>
      <c r="P2" s="549" t="s">
        <v>8</v>
      </c>
      <c r="Q2" s="549"/>
      <c r="R2" s="549"/>
      <c r="S2" s="549"/>
    </row>
    <row r="3" spans="2:19" ht="30" x14ac:dyDescent="0.25">
      <c r="B3" s="560"/>
      <c r="C3" s="561"/>
      <c r="D3" s="561"/>
      <c r="E3" s="263"/>
      <c r="F3" s="261" t="s">
        <v>9</v>
      </c>
      <c r="G3" s="264"/>
      <c r="H3" s="210" t="s">
        <v>10</v>
      </c>
      <c r="I3" s="210" t="s">
        <v>11</v>
      </c>
      <c r="J3" s="210" t="s">
        <v>12</v>
      </c>
      <c r="K3" s="265" t="s">
        <v>13</v>
      </c>
      <c r="L3" s="155" t="s">
        <v>14</v>
      </c>
      <c r="M3" s="155" t="s">
        <v>15</v>
      </c>
      <c r="N3" s="157" t="s">
        <v>16</v>
      </c>
      <c r="O3" s="157" t="s">
        <v>17</v>
      </c>
      <c r="P3" s="155" t="s">
        <v>18</v>
      </c>
      <c r="Q3" s="155" t="s">
        <v>19</v>
      </c>
      <c r="R3" s="155" t="s">
        <v>20</v>
      </c>
      <c r="S3" s="78" t="s">
        <v>21</v>
      </c>
    </row>
    <row r="4" spans="2:19" ht="15.75" x14ac:dyDescent="0.25">
      <c r="B4" s="391" t="s">
        <v>22</v>
      </c>
      <c r="C4" s="225"/>
      <c r="D4" s="225"/>
      <c r="E4" s="378"/>
      <c r="F4" s="209" t="s">
        <v>248</v>
      </c>
      <c r="G4" s="209" t="s">
        <v>249</v>
      </c>
      <c r="H4" s="210">
        <f>H5+H15+H23+H19</f>
        <v>14.426</v>
      </c>
      <c r="I4" s="210">
        <f t="shared" ref="I4:S4" si="0">I5+I15+I23+I19</f>
        <v>22.074999999999999</v>
      </c>
      <c r="J4" s="210">
        <f t="shared" si="0"/>
        <v>66.240000000000009</v>
      </c>
      <c r="K4" s="210">
        <f t="shared" si="0"/>
        <v>470.61799999999999</v>
      </c>
      <c r="L4" s="174">
        <f t="shared" si="0"/>
        <v>4.9000000000000002E-2</v>
      </c>
      <c r="M4" s="174">
        <f t="shared" si="0"/>
        <v>0.122</v>
      </c>
      <c r="N4" s="174">
        <f t="shared" si="0"/>
        <v>5.2000000000000005E-2</v>
      </c>
      <c r="O4" s="174">
        <f t="shared" si="0"/>
        <v>1.617</v>
      </c>
      <c r="P4" s="174">
        <f t="shared" si="0"/>
        <v>106.337</v>
      </c>
      <c r="Q4" s="174">
        <f t="shared" si="0"/>
        <v>260.45699999999999</v>
      </c>
      <c r="R4" s="174">
        <f t="shared" si="0"/>
        <v>34.782000000000004</v>
      </c>
      <c r="S4" s="174">
        <f t="shared" si="0"/>
        <v>3.8979999999999997</v>
      </c>
    </row>
    <row r="5" spans="2:19" ht="15" customHeight="1" x14ac:dyDescent="0.25">
      <c r="B5" s="553" t="s">
        <v>255</v>
      </c>
      <c r="C5" s="553"/>
      <c r="D5" s="553"/>
      <c r="E5" s="214"/>
      <c r="F5" s="241">
        <v>240</v>
      </c>
      <c r="G5" s="261"/>
      <c r="H5" s="210">
        <v>7.4260000000000002</v>
      </c>
      <c r="I5" s="210">
        <v>10.824999999999999</v>
      </c>
      <c r="J5" s="210">
        <v>30.8</v>
      </c>
      <c r="K5" s="265">
        <v>148</v>
      </c>
      <c r="L5" s="155">
        <v>0</v>
      </c>
      <c r="M5" s="155">
        <v>2.5999999999999999E-2</v>
      </c>
      <c r="N5" s="155">
        <v>1.7000000000000001E-2</v>
      </c>
      <c r="O5" s="155">
        <v>0.36599999999999999</v>
      </c>
      <c r="P5" s="155">
        <v>15.567</v>
      </c>
      <c r="Q5" s="155">
        <v>116.767</v>
      </c>
      <c r="R5" s="155">
        <v>1.252</v>
      </c>
      <c r="S5" s="78">
        <v>2.218</v>
      </c>
    </row>
    <row r="6" spans="2:19" x14ac:dyDescent="0.25">
      <c r="B6" s="358" t="s">
        <v>135</v>
      </c>
      <c r="C6" s="261">
        <v>115</v>
      </c>
      <c r="D6" s="261">
        <v>80</v>
      </c>
      <c r="E6" s="379"/>
      <c r="F6" s="261"/>
      <c r="G6" s="222"/>
      <c r="H6" s="210"/>
      <c r="I6" s="210"/>
      <c r="J6" s="210"/>
      <c r="K6" s="265"/>
      <c r="L6" s="155"/>
      <c r="M6" s="155"/>
      <c r="N6" s="155"/>
      <c r="O6" s="155"/>
      <c r="P6" s="155"/>
      <c r="Q6" s="155"/>
      <c r="R6" s="155"/>
      <c r="S6" s="78"/>
    </row>
    <row r="7" spans="2:19" x14ac:dyDescent="0.25">
      <c r="B7" s="216" t="s">
        <v>144</v>
      </c>
      <c r="C7" s="261">
        <v>50</v>
      </c>
      <c r="D7" s="261">
        <v>36</v>
      </c>
      <c r="E7" s="379"/>
      <c r="F7" s="261"/>
      <c r="G7" s="222"/>
      <c r="H7" s="210"/>
      <c r="I7" s="210"/>
      <c r="J7" s="210"/>
      <c r="K7" s="265"/>
      <c r="L7" s="155"/>
      <c r="M7" s="155"/>
      <c r="N7" s="155"/>
      <c r="O7" s="155"/>
      <c r="P7" s="155"/>
      <c r="Q7" s="155"/>
      <c r="R7" s="155"/>
      <c r="S7" s="78"/>
    </row>
    <row r="8" spans="2:19" x14ac:dyDescent="0.25">
      <c r="B8" s="216" t="s">
        <v>145</v>
      </c>
      <c r="C8" s="261">
        <v>20</v>
      </c>
      <c r="D8" s="261">
        <v>15</v>
      </c>
      <c r="E8" s="379"/>
      <c r="F8" s="261"/>
      <c r="G8" s="222"/>
      <c r="H8" s="210"/>
      <c r="I8" s="210"/>
      <c r="J8" s="210"/>
      <c r="K8" s="265"/>
      <c r="L8" s="155"/>
      <c r="M8" s="155"/>
      <c r="N8" s="155"/>
      <c r="O8" s="155"/>
      <c r="P8" s="155"/>
      <c r="Q8" s="155"/>
      <c r="R8" s="155"/>
      <c r="S8" s="78"/>
    </row>
    <row r="9" spans="2:19" x14ac:dyDescent="0.25">
      <c r="B9" s="216" t="s">
        <v>146</v>
      </c>
      <c r="C9" s="261">
        <v>140</v>
      </c>
      <c r="D9" s="261">
        <v>100</v>
      </c>
      <c r="E9" s="379"/>
      <c r="F9" s="261"/>
      <c r="G9" s="261"/>
      <c r="H9" s="210"/>
      <c r="I9" s="210"/>
      <c r="J9" s="210"/>
      <c r="K9" s="265"/>
      <c r="L9" s="155"/>
      <c r="M9" s="155"/>
      <c r="N9" s="155"/>
      <c r="O9" s="155"/>
      <c r="P9" s="155"/>
      <c r="Q9" s="155"/>
      <c r="R9" s="155"/>
      <c r="S9" s="78"/>
    </row>
    <row r="10" spans="2:19" x14ac:dyDescent="0.25">
      <c r="B10" s="218" t="s">
        <v>51</v>
      </c>
      <c r="C10" s="252">
        <v>2</v>
      </c>
      <c r="D10" s="251">
        <v>2</v>
      </c>
      <c r="E10" s="380"/>
      <c r="F10" s="251"/>
      <c r="G10" s="261"/>
      <c r="H10" s="210"/>
      <c r="I10" s="210"/>
      <c r="J10" s="210"/>
      <c r="K10" s="265"/>
      <c r="L10" s="155"/>
      <c r="M10" s="155"/>
      <c r="N10" s="155"/>
      <c r="O10" s="155"/>
      <c r="P10" s="155"/>
      <c r="Q10" s="155"/>
      <c r="R10" s="155"/>
      <c r="S10" s="78"/>
    </row>
    <row r="11" spans="2:19" x14ac:dyDescent="0.25">
      <c r="B11" s="218" t="s">
        <v>29</v>
      </c>
      <c r="C11" s="252">
        <v>3</v>
      </c>
      <c r="D11" s="251">
        <v>3</v>
      </c>
      <c r="E11" s="380"/>
      <c r="F11" s="251"/>
      <c r="G11" s="222"/>
      <c r="H11" s="210"/>
      <c r="I11" s="210"/>
      <c r="J11" s="210"/>
      <c r="K11" s="265"/>
      <c r="L11" s="155"/>
      <c r="M11" s="155"/>
      <c r="N11" s="155"/>
      <c r="O11" s="155"/>
      <c r="P11" s="155"/>
      <c r="Q11" s="155"/>
      <c r="R11" s="155"/>
      <c r="S11" s="78"/>
    </row>
    <row r="12" spans="2:19" x14ac:dyDescent="0.25">
      <c r="B12" s="218" t="s">
        <v>147</v>
      </c>
      <c r="C12" s="252">
        <v>3</v>
      </c>
      <c r="D12" s="251">
        <v>3</v>
      </c>
      <c r="E12" s="380"/>
      <c r="F12" s="251"/>
      <c r="G12" s="222"/>
      <c r="H12" s="281"/>
      <c r="I12" s="281"/>
      <c r="J12" s="281"/>
      <c r="K12" s="282"/>
      <c r="L12" s="19"/>
      <c r="M12" s="19"/>
      <c r="N12" s="19"/>
      <c r="O12" s="19"/>
      <c r="P12" s="19"/>
      <c r="Q12" s="19"/>
      <c r="R12" s="19"/>
      <c r="S12" s="21"/>
    </row>
    <row r="13" spans="2:19" x14ac:dyDescent="0.25">
      <c r="B13" s="218"/>
      <c r="C13" s="252"/>
      <c r="D13" s="251"/>
      <c r="E13" s="380"/>
      <c r="F13" s="251"/>
      <c r="G13" s="261"/>
      <c r="H13" s="210"/>
      <c r="I13" s="210"/>
      <c r="J13" s="210"/>
      <c r="K13" s="265"/>
      <c r="L13" s="155"/>
      <c r="M13" s="155"/>
      <c r="N13" s="155"/>
      <c r="O13" s="155"/>
      <c r="P13" s="155"/>
      <c r="Q13" s="155"/>
      <c r="R13" s="155"/>
      <c r="S13" s="78"/>
    </row>
    <row r="14" spans="2:19" s="39" customFormat="1" x14ac:dyDescent="0.25">
      <c r="B14" s="218"/>
      <c r="C14" s="252"/>
      <c r="D14" s="251"/>
      <c r="E14" s="380"/>
      <c r="F14" s="251"/>
      <c r="G14" s="453"/>
      <c r="H14" s="210"/>
      <c r="I14" s="210"/>
      <c r="J14" s="210"/>
      <c r="K14" s="265"/>
      <c r="L14" s="455"/>
      <c r="M14" s="455"/>
      <c r="N14" s="455"/>
      <c r="O14" s="455"/>
      <c r="P14" s="455"/>
      <c r="Q14" s="455"/>
      <c r="R14" s="455"/>
      <c r="S14" s="78"/>
    </row>
    <row r="15" spans="2:19" x14ac:dyDescent="0.25">
      <c r="B15" s="554" t="s">
        <v>148</v>
      </c>
      <c r="C15" s="554"/>
      <c r="D15" s="554"/>
      <c r="E15" s="214"/>
      <c r="F15" s="241">
        <v>200</v>
      </c>
      <c r="G15" s="261"/>
      <c r="H15" s="210">
        <v>2.9</v>
      </c>
      <c r="I15" s="210">
        <v>10.050000000000001</v>
      </c>
      <c r="J15" s="210">
        <v>6.94</v>
      </c>
      <c r="K15" s="265">
        <v>129.61799999999999</v>
      </c>
      <c r="L15" s="174">
        <v>4.9000000000000002E-2</v>
      </c>
      <c r="M15" s="174">
        <v>2.1000000000000001E-2</v>
      </c>
      <c r="N15" s="174">
        <v>3.5000000000000003E-2</v>
      </c>
      <c r="O15" s="174">
        <v>0.27600000000000002</v>
      </c>
      <c r="P15" s="174">
        <v>73.849999999999994</v>
      </c>
      <c r="Q15" s="174">
        <v>79.75</v>
      </c>
      <c r="R15" s="174">
        <v>9.26</v>
      </c>
      <c r="S15" s="78">
        <v>0.21</v>
      </c>
    </row>
    <row r="16" spans="2:19" x14ac:dyDescent="0.25">
      <c r="B16" s="216" t="s">
        <v>149</v>
      </c>
      <c r="C16" s="261">
        <v>17</v>
      </c>
      <c r="D16" s="261">
        <v>17</v>
      </c>
      <c r="E16" s="235"/>
      <c r="F16" s="261"/>
      <c r="G16" s="261"/>
      <c r="H16" s="210"/>
      <c r="I16" s="210"/>
      <c r="J16" s="210"/>
      <c r="K16" s="265"/>
      <c r="L16" s="155"/>
      <c r="M16" s="155"/>
      <c r="N16" s="155"/>
      <c r="O16" s="155"/>
      <c r="P16" s="155"/>
      <c r="Q16" s="155"/>
      <c r="R16" s="155"/>
      <c r="S16" s="78"/>
    </row>
    <row r="17" spans="1:19" x14ac:dyDescent="0.25">
      <c r="B17" s="216" t="s">
        <v>27</v>
      </c>
      <c r="C17" s="261">
        <v>11.1</v>
      </c>
      <c r="D17" s="261">
        <v>11.1</v>
      </c>
      <c r="E17" s="235"/>
      <c r="F17" s="261"/>
      <c r="G17" s="222"/>
      <c r="H17" s="281"/>
      <c r="I17" s="281"/>
      <c r="J17" s="281"/>
      <c r="K17" s="282"/>
      <c r="L17" s="19"/>
      <c r="M17" s="19"/>
      <c r="N17" s="19"/>
      <c r="O17" s="19"/>
      <c r="P17" s="19"/>
      <c r="Q17" s="19"/>
      <c r="R17" s="19"/>
      <c r="S17" s="21"/>
    </row>
    <row r="18" spans="1:19" s="37" customFormat="1" x14ac:dyDescent="0.25">
      <c r="A18" s="40"/>
      <c r="B18" s="216"/>
      <c r="C18" s="261"/>
      <c r="D18" s="261"/>
      <c r="E18" s="235"/>
      <c r="F18" s="261"/>
      <c r="G18" s="261"/>
      <c r="H18" s="210"/>
      <c r="I18" s="210"/>
      <c r="J18" s="210"/>
      <c r="K18" s="261"/>
      <c r="L18" s="157"/>
      <c r="M18" s="155"/>
      <c r="N18" s="155"/>
      <c r="O18" s="155"/>
      <c r="P18" s="155"/>
      <c r="Q18" s="155"/>
      <c r="R18" s="155"/>
      <c r="S18" s="155"/>
    </row>
    <row r="19" spans="1:19" s="37" customFormat="1" x14ac:dyDescent="0.25">
      <c r="A19" s="40"/>
      <c r="B19" s="554" t="s">
        <v>81</v>
      </c>
      <c r="C19" s="554"/>
      <c r="D19" s="554"/>
      <c r="E19" s="214"/>
      <c r="F19" s="268" t="s">
        <v>150</v>
      </c>
      <c r="G19" s="261"/>
      <c r="H19" s="210">
        <v>3.6</v>
      </c>
      <c r="I19" s="210">
        <v>0.7</v>
      </c>
      <c r="J19" s="210">
        <v>17.100000000000001</v>
      </c>
      <c r="K19" s="210">
        <v>89</v>
      </c>
      <c r="L19" s="157">
        <v>0</v>
      </c>
      <c r="M19" s="155">
        <v>4.4999999999999998E-2</v>
      </c>
      <c r="N19" s="155">
        <v>0</v>
      </c>
      <c r="O19" s="155">
        <v>0.58499999999999996</v>
      </c>
      <c r="P19" s="155">
        <v>10.15</v>
      </c>
      <c r="Q19" s="155">
        <v>38.36</v>
      </c>
      <c r="R19" s="155">
        <v>14.56</v>
      </c>
      <c r="S19" s="155">
        <v>0.88</v>
      </c>
    </row>
    <row r="20" spans="1:19" x14ac:dyDescent="0.25">
      <c r="A20" s="40"/>
      <c r="B20" s="216" t="s">
        <v>62</v>
      </c>
      <c r="C20" s="261">
        <v>30</v>
      </c>
      <c r="D20" s="261">
        <v>30</v>
      </c>
      <c r="E20" s="214"/>
      <c r="F20" s="241"/>
      <c r="G20" s="261"/>
      <c r="H20" s="210"/>
      <c r="I20" s="210"/>
      <c r="J20" s="210"/>
      <c r="K20" s="261"/>
      <c r="L20" s="155"/>
      <c r="M20" s="155"/>
      <c r="N20" s="155"/>
      <c r="O20" s="155"/>
      <c r="P20" s="155"/>
      <c r="Q20" s="155"/>
      <c r="R20" s="155"/>
      <c r="S20" s="155"/>
    </row>
    <row r="21" spans="1:19" x14ac:dyDescent="0.25">
      <c r="A21" s="40"/>
      <c r="B21" s="216" t="s">
        <v>83</v>
      </c>
      <c r="C21" s="261">
        <v>10</v>
      </c>
      <c r="D21" s="261">
        <v>10</v>
      </c>
      <c r="E21" s="214"/>
      <c r="F21" s="241"/>
      <c r="G21" s="261"/>
      <c r="H21" s="210"/>
      <c r="I21" s="210"/>
      <c r="J21" s="210"/>
      <c r="K21" s="261"/>
      <c r="L21" s="155"/>
      <c r="M21" s="155"/>
      <c r="N21" s="155"/>
      <c r="O21" s="155"/>
      <c r="P21" s="155"/>
      <c r="Q21" s="155"/>
      <c r="R21" s="155"/>
      <c r="S21" s="155"/>
    </row>
    <row r="22" spans="1:19" s="39" customFormat="1" x14ac:dyDescent="0.25">
      <c r="A22" s="40"/>
      <c r="B22" s="218"/>
      <c r="C22" s="453"/>
      <c r="D22" s="453"/>
      <c r="E22" s="214"/>
      <c r="F22" s="241"/>
      <c r="G22" s="453"/>
      <c r="H22" s="210"/>
      <c r="I22" s="210"/>
      <c r="J22" s="210"/>
      <c r="K22" s="453"/>
      <c r="L22" s="455"/>
      <c r="M22" s="455"/>
      <c r="N22" s="455"/>
      <c r="O22" s="455"/>
      <c r="P22" s="455"/>
      <c r="Q22" s="455"/>
      <c r="R22" s="455"/>
      <c r="S22" s="455"/>
    </row>
    <row r="23" spans="1:19" x14ac:dyDescent="0.25">
      <c r="A23" s="40"/>
      <c r="B23" s="212" t="s">
        <v>226</v>
      </c>
      <c r="C23" s="261" t="s">
        <v>36</v>
      </c>
      <c r="D23" s="261" t="s">
        <v>36</v>
      </c>
      <c r="E23" s="214"/>
      <c r="F23" s="241">
        <v>35</v>
      </c>
      <c r="G23" s="261"/>
      <c r="H23" s="210">
        <v>0.5</v>
      </c>
      <c r="I23" s="210">
        <v>0.5</v>
      </c>
      <c r="J23" s="210">
        <v>11.4</v>
      </c>
      <c r="K23" s="261">
        <v>104</v>
      </c>
      <c r="L23" s="175">
        <v>0</v>
      </c>
      <c r="M23" s="174">
        <v>0.03</v>
      </c>
      <c r="N23" s="174">
        <v>0</v>
      </c>
      <c r="O23" s="174">
        <v>0.39</v>
      </c>
      <c r="P23" s="174">
        <v>6.77</v>
      </c>
      <c r="Q23" s="174">
        <v>25.58</v>
      </c>
      <c r="R23" s="174">
        <v>9.7100000000000009</v>
      </c>
      <c r="S23" s="174">
        <v>0.59</v>
      </c>
    </row>
    <row r="24" spans="1:19" x14ac:dyDescent="0.25">
      <c r="A24" s="40"/>
      <c r="B24" s="216"/>
      <c r="C24" s="222"/>
      <c r="D24" s="222"/>
      <c r="E24" s="229"/>
      <c r="F24" s="280"/>
      <c r="G24" s="261"/>
      <c r="H24" s="210"/>
      <c r="I24" s="210"/>
      <c r="J24" s="210"/>
      <c r="K24" s="261"/>
      <c r="L24" s="155"/>
      <c r="M24" s="155"/>
      <c r="N24" s="155"/>
      <c r="O24" s="155"/>
      <c r="P24" s="155"/>
      <c r="Q24" s="155"/>
      <c r="R24" s="155"/>
      <c r="S24" s="155"/>
    </row>
    <row r="25" spans="1:19" s="39" customFormat="1" x14ac:dyDescent="0.25">
      <c r="A25" s="40"/>
      <c r="B25" s="490" t="s">
        <v>303</v>
      </c>
      <c r="C25" s="222"/>
      <c r="D25" s="222"/>
      <c r="E25" s="229"/>
      <c r="F25" s="280">
        <v>515</v>
      </c>
      <c r="G25" s="463"/>
      <c r="H25" s="210"/>
      <c r="I25" s="210"/>
      <c r="J25" s="210"/>
      <c r="K25" s="463"/>
      <c r="L25" s="467"/>
      <c r="M25" s="467"/>
      <c r="N25" s="467"/>
      <c r="O25" s="467"/>
      <c r="P25" s="467"/>
      <c r="Q25" s="467"/>
      <c r="R25" s="467"/>
      <c r="S25" s="467"/>
    </row>
    <row r="26" spans="1:19" x14ac:dyDescent="0.25">
      <c r="A26" s="39"/>
      <c r="B26" s="212" t="s">
        <v>304</v>
      </c>
      <c r="C26" s="367">
        <v>100</v>
      </c>
      <c r="D26" s="368">
        <v>100</v>
      </c>
      <c r="E26" s="229"/>
      <c r="F26" s="280"/>
      <c r="G26" s="261"/>
      <c r="H26" s="210">
        <v>0.1</v>
      </c>
      <c r="I26" s="210">
        <v>0.3</v>
      </c>
      <c r="J26" s="210">
        <v>7.9</v>
      </c>
      <c r="K26" s="265">
        <v>42</v>
      </c>
      <c r="L26" s="155"/>
      <c r="M26" s="155"/>
      <c r="N26" s="155"/>
      <c r="O26" s="155"/>
      <c r="P26" s="155"/>
      <c r="Q26" s="155"/>
      <c r="R26" s="155"/>
      <c r="S26" s="78"/>
    </row>
    <row r="27" spans="1:19" s="39" customFormat="1" x14ac:dyDescent="0.25">
      <c r="B27" s="554"/>
      <c r="C27" s="554"/>
      <c r="D27" s="554"/>
      <c r="E27" s="493"/>
      <c r="F27" s="489"/>
      <c r="G27" s="463"/>
      <c r="H27" s="210"/>
      <c r="I27" s="210"/>
      <c r="J27" s="210"/>
      <c r="K27" s="265"/>
      <c r="L27" s="467"/>
      <c r="M27" s="467"/>
      <c r="N27" s="467"/>
      <c r="O27" s="467"/>
      <c r="P27" s="467"/>
      <c r="Q27" s="467"/>
      <c r="R27" s="467"/>
      <c r="S27" s="78"/>
    </row>
    <row r="28" spans="1:19" x14ac:dyDescent="0.25">
      <c r="A28" s="40"/>
      <c r="B28" s="554"/>
      <c r="C28" s="554"/>
      <c r="D28" s="554"/>
      <c r="E28" s="214"/>
      <c r="F28" s="241"/>
      <c r="G28" s="261"/>
      <c r="H28" s="210"/>
      <c r="I28" s="210"/>
      <c r="J28" s="210"/>
      <c r="K28" s="261"/>
      <c r="L28" s="155"/>
      <c r="M28" s="155"/>
      <c r="N28" s="155"/>
      <c r="O28" s="155"/>
      <c r="P28" s="155"/>
      <c r="Q28" s="155"/>
      <c r="R28" s="155"/>
      <c r="S28" s="155"/>
    </row>
    <row r="29" spans="1:19" x14ac:dyDescent="0.25">
      <c r="A29" s="39"/>
      <c r="B29" s="224" t="s">
        <v>37</v>
      </c>
      <c r="C29" s="225"/>
      <c r="D29" s="225"/>
      <c r="E29" s="551" t="s">
        <v>248</v>
      </c>
      <c r="F29" s="551"/>
      <c r="G29" s="552"/>
      <c r="H29" s="210">
        <f>H30+H41+H45+H60+H65+H55+H63+H66</f>
        <v>25.54</v>
      </c>
      <c r="I29" s="210">
        <f t="shared" ref="I29:S29" si="1">I30+I41+I45+I60+I65+I55+I63+I66</f>
        <v>18.520000000000003</v>
      </c>
      <c r="J29" s="210">
        <f t="shared" si="1"/>
        <v>106.94000000000001</v>
      </c>
      <c r="K29" s="210">
        <f t="shared" si="1"/>
        <v>756.7</v>
      </c>
      <c r="L29" s="210">
        <f t="shared" si="1"/>
        <v>8.9600000000000009</v>
      </c>
      <c r="M29" s="210">
        <f t="shared" si="1"/>
        <v>9.4845000000000006</v>
      </c>
      <c r="N29" s="210">
        <f t="shared" si="1"/>
        <v>3.6035000000000004</v>
      </c>
      <c r="O29" s="210">
        <f t="shared" si="1"/>
        <v>26.98</v>
      </c>
      <c r="P29" s="210">
        <f t="shared" si="1"/>
        <v>132.66</v>
      </c>
      <c r="Q29" s="210">
        <f t="shared" si="1"/>
        <v>135.374</v>
      </c>
      <c r="R29" s="210">
        <f t="shared" si="1"/>
        <v>39.19</v>
      </c>
      <c r="S29" s="210">
        <f t="shared" si="1"/>
        <v>7.56</v>
      </c>
    </row>
    <row r="30" spans="1:19" x14ac:dyDescent="0.25">
      <c r="A30" s="39"/>
      <c r="B30" s="554" t="s">
        <v>227</v>
      </c>
      <c r="C30" s="554"/>
      <c r="D30" s="554"/>
      <c r="E30" s="214"/>
      <c r="F30" s="241" t="s">
        <v>151</v>
      </c>
      <c r="G30" s="261"/>
      <c r="H30" s="210">
        <v>4.83</v>
      </c>
      <c r="I30" s="210">
        <v>5.23</v>
      </c>
      <c r="J30" s="210">
        <v>28</v>
      </c>
      <c r="K30" s="265">
        <v>146</v>
      </c>
      <c r="L30" s="174">
        <v>6.45</v>
      </c>
      <c r="M30" s="174">
        <v>0.06</v>
      </c>
      <c r="N30" s="174">
        <v>0.02</v>
      </c>
      <c r="O30" s="174">
        <v>0.2</v>
      </c>
      <c r="P30" s="174">
        <v>37.76</v>
      </c>
      <c r="Q30" s="174">
        <v>51.91</v>
      </c>
      <c r="R30" s="174">
        <v>8.5399999999999991</v>
      </c>
      <c r="S30" s="78">
        <v>0.5</v>
      </c>
    </row>
    <row r="31" spans="1:19" x14ac:dyDescent="0.25">
      <c r="A31" s="39"/>
      <c r="B31" s="226" t="s">
        <v>152</v>
      </c>
      <c r="C31" s="261">
        <v>10</v>
      </c>
      <c r="D31" s="261">
        <v>10</v>
      </c>
      <c r="E31" s="452"/>
      <c r="F31" s="261"/>
      <c r="G31" s="222"/>
      <c r="H31" s="210"/>
      <c r="I31" s="210"/>
      <c r="J31" s="210"/>
      <c r="K31" s="265"/>
      <c r="L31" s="155"/>
      <c r="M31" s="155"/>
      <c r="N31" s="155"/>
      <c r="O31" s="155"/>
      <c r="P31" s="155"/>
      <c r="Q31" s="155"/>
      <c r="R31" s="155"/>
      <c r="S31" s="78"/>
    </row>
    <row r="32" spans="1:19" x14ac:dyDescent="0.25">
      <c r="A32" s="39"/>
      <c r="B32" s="226" t="s">
        <v>153</v>
      </c>
      <c r="C32" s="261">
        <v>66.75</v>
      </c>
      <c r="D32" s="261">
        <v>40</v>
      </c>
      <c r="E32" s="452"/>
      <c r="F32" s="261"/>
      <c r="G32" s="222"/>
      <c r="H32" s="210"/>
      <c r="I32" s="210"/>
      <c r="J32" s="210"/>
      <c r="K32" s="265"/>
      <c r="L32" s="155"/>
      <c r="M32" s="155"/>
      <c r="N32" s="155"/>
      <c r="O32" s="155"/>
      <c r="P32" s="155"/>
      <c r="Q32" s="155"/>
      <c r="R32" s="155"/>
      <c r="S32" s="78"/>
    </row>
    <row r="33" spans="1:19" x14ac:dyDescent="0.25">
      <c r="A33" s="39"/>
      <c r="B33" s="226" t="s">
        <v>126</v>
      </c>
      <c r="C33" s="261">
        <v>10.5</v>
      </c>
      <c r="D33" s="261">
        <v>8</v>
      </c>
      <c r="E33" s="452"/>
      <c r="F33" s="261"/>
      <c r="G33" s="222"/>
      <c r="H33" s="281"/>
      <c r="I33" s="281"/>
      <c r="J33" s="281"/>
      <c r="K33" s="282"/>
      <c r="L33" s="19"/>
      <c r="M33" s="19"/>
      <c r="N33" s="19"/>
      <c r="O33" s="19"/>
      <c r="P33" s="19"/>
      <c r="Q33" s="19"/>
      <c r="R33" s="19"/>
      <c r="S33" s="21"/>
    </row>
    <row r="34" spans="1:19" x14ac:dyDescent="0.25">
      <c r="A34" s="39"/>
      <c r="B34" s="215" t="s">
        <v>46</v>
      </c>
      <c r="C34" s="261">
        <v>10</v>
      </c>
      <c r="D34" s="261">
        <v>8</v>
      </c>
      <c r="E34" s="452"/>
      <c r="F34" s="261"/>
      <c r="G34" s="222"/>
      <c r="H34" s="281"/>
      <c r="I34" s="281"/>
      <c r="J34" s="281"/>
      <c r="K34" s="282"/>
      <c r="L34" s="19"/>
      <c r="M34" s="19"/>
      <c r="N34" s="19"/>
      <c r="O34" s="19"/>
      <c r="P34" s="19"/>
      <c r="Q34" s="19"/>
      <c r="R34" s="19"/>
      <c r="S34" s="21"/>
    </row>
    <row r="35" spans="1:19" x14ac:dyDescent="0.25">
      <c r="A35" s="39"/>
      <c r="B35" s="216" t="s">
        <v>29</v>
      </c>
      <c r="C35" s="261">
        <v>2</v>
      </c>
      <c r="D35" s="261">
        <v>2</v>
      </c>
      <c r="E35" s="452"/>
      <c r="F35" s="261"/>
      <c r="G35" s="222"/>
      <c r="H35" s="281"/>
      <c r="I35" s="281"/>
      <c r="J35" s="281"/>
      <c r="K35" s="282"/>
      <c r="L35" s="19"/>
      <c r="M35" s="19"/>
      <c r="N35" s="19"/>
      <c r="O35" s="19"/>
      <c r="P35" s="19"/>
      <c r="Q35" s="19"/>
      <c r="R35" s="19"/>
      <c r="S35" s="21"/>
    </row>
    <row r="36" spans="1:19" ht="51.75" customHeight="1" x14ac:dyDescent="0.25">
      <c r="A36" s="39"/>
      <c r="B36" s="338" t="s">
        <v>100</v>
      </c>
      <c r="C36" s="261">
        <v>2</v>
      </c>
      <c r="D36" s="261">
        <v>2</v>
      </c>
      <c r="E36" s="471"/>
      <c r="F36" s="251"/>
      <c r="G36" s="222"/>
      <c r="H36" s="281"/>
      <c r="I36" s="281"/>
      <c r="J36" s="281"/>
      <c r="K36" s="282"/>
      <c r="L36" s="19"/>
      <c r="M36" s="19"/>
      <c r="N36" s="19"/>
      <c r="O36" s="19"/>
      <c r="P36" s="19"/>
      <c r="Q36" s="19"/>
      <c r="R36" s="19"/>
      <c r="S36" s="21"/>
    </row>
    <row r="37" spans="1:19" x14ac:dyDescent="0.25">
      <c r="A37" s="39"/>
      <c r="B37" s="216" t="s">
        <v>135</v>
      </c>
      <c r="C37" s="261">
        <v>19.100000000000001</v>
      </c>
      <c r="D37" s="261">
        <v>12</v>
      </c>
      <c r="E37" s="471"/>
      <c r="F37" s="251"/>
      <c r="G37" s="222"/>
      <c r="H37" s="281"/>
      <c r="I37" s="281"/>
      <c r="J37" s="281"/>
      <c r="K37" s="282"/>
      <c r="L37" s="19"/>
      <c r="M37" s="19"/>
      <c r="N37" s="19"/>
      <c r="O37" s="19"/>
      <c r="P37" s="19"/>
      <c r="Q37" s="19"/>
      <c r="R37" s="19"/>
      <c r="S37" s="21"/>
    </row>
    <row r="38" spans="1:19" x14ac:dyDescent="0.25">
      <c r="A38" s="39"/>
      <c r="B38" s="216" t="s">
        <v>51</v>
      </c>
      <c r="C38" s="261">
        <v>2</v>
      </c>
      <c r="D38" s="261">
        <v>2</v>
      </c>
      <c r="E38" s="471"/>
      <c r="F38" s="251"/>
      <c r="G38" s="222"/>
      <c r="H38" s="281"/>
      <c r="I38" s="281"/>
      <c r="J38" s="281"/>
      <c r="K38" s="282"/>
      <c r="L38" s="19"/>
      <c r="M38" s="19"/>
      <c r="N38" s="19"/>
      <c r="O38" s="19"/>
      <c r="P38" s="19"/>
      <c r="Q38" s="19"/>
      <c r="R38" s="19"/>
      <c r="S38" s="21"/>
    </row>
    <row r="39" spans="1:19" s="39" customFormat="1" x14ac:dyDescent="0.25">
      <c r="B39" s="216"/>
      <c r="C39" s="453"/>
      <c r="D39" s="453"/>
      <c r="E39" s="471"/>
      <c r="F39" s="251"/>
      <c r="G39" s="222"/>
      <c r="H39" s="281"/>
      <c r="I39" s="281"/>
      <c r="J39" s="281"/>
      <c r="K39" s="282"/>
      <c r="L39" s="19"/>
      <c r="M39" s="19"/>
      <c r="N39" s="19"/>
      <c r="O39" s="19"/>
      <c r="P39" s="19"/>
      <c r="Q39" s="19"/>
      <c r="R39" s="19"/>
      <c r="S39" s="21"/>
    </row>
    <row r="40" spans="1:19" x14ac:dyDescent="0.25">
      <c r="A40" s="39"/>
      <c r="B40" s="382"/>
      <c r="C40" s="261"/>
      <c r="D40" s="261"/>
      <c r="E40" s="381"/>
      <c r="F40" s="383"/>
      <c r="G40" s="222"/>
      <c r="H40" s="281"/>
      <c r="I40" s="281"/>
      <c r="J40" s="281"/>
      <c r="K40" s="282"/>
      <c r="L40" s="19"/>
      <c r="M40" s="19"/>
      <c r="N40" s="19"/>
      <c r="O40" s="19"/>
      <c r="P40" s="19"/>
      <c r="Q40" s="19"/>
      <c r="R40" s="19"/>
      <c r="S40" s="21"/>
    </row>
    <row r="41" spans="1:19" x14ac:dyDescent="0.25">
      <c r="A41" s="39"/>
      <c r="B41" s="216"/>
      <c r="C41" s="261"/>
      <c r="D41" s="261"/>
      <c r="E41" s="381"/>
      <c r="F41" s="251"/>
      <c r="G41" s="222"/>
      <c r="H41" s="281"/>
      <c r="I41" s="281"/>
      <c r="J41" s="281"/>
      <c r="K41" s="282"/>
      <c r="L41" s="19"/>
      <c r="M41" s="19"/>
      <c r="N41" s="19"/>
      <c r="O41" s="19"/>
      <c r="P41" s="19"/>
      <c r="Q41" s="19"/>
      <c r="R41" s="19"/>
      <c r="S41" s="21"/>
    </row>
    <row r="42" spans="1:19" x14ac:dyDescent="0.25">
      <c r="A42" s="39"/>
      <c r="B42" s="216"/>
      <c r="C42" s="261"/>
      <c r="D42" s="261"/>
      <c r="E42" s="381"/>
      <c r="F42" s="251"/>
      <c r="G42" s="222"/>
      <c r="H42" s="281"/>
      <c r="I42" s="281"/>
      <c r="J42" s="281"/>
      <c r="K42" s="282"/>
      <c r="L42" s="19"/>
      <c r="M42" s="19"/>
      <c r="N42" s="19"/>
      <c r="O42" s="19"/>
      <c r="P42" s="19"/>
      <c r="Q42" s="19"/>
      <c r="R42" s="19"/>
      <c r="S42" s="21"/>
    </row>
    <row r="43" spans="1:19" x14ac:dyDescent="0.25">
      <c r="A43" s="39"/>
      <c r="B43" s="218"/>
      <c r="C43" s="252"/>
      <c r="D43" s="251"/>
      <c r="E43" s="381"/>
      <c r="F43" s="251"/>
      <c r="G43" s="222"/>
      <c r="H43" s="210"/>
      <c r="I43" s="210"/>
      <c r="J43" s="210"/>
      <c r="K43" s="265"/>
      <c r="L43" s="155"/>
      <c r="M43" s="155"/>
      <c r="N43" s="155"/>
      <c r="O43" s="155"/>
      <c r="P43" s="155"/>
      <c r="Q43" s="155"/>
      <c r="R43" s="155"/>
      <c r="S43" s="78"/>
    </row>
    <row r="44" spans="1:19" s="39" customFormat="1" x14ac:dyDescent="0.25">
      <c r="B44" s="218"/>
      <c r="C44" s="252"/>
      <c r="D44" s="251"/>
      <c r="E44" s="381"/>
      <c r="F44" s="251"/>
      <c r="G44" s="222"/>
      <c r="H44" s="210"/>
      <c r="I44" s="210"/>
      <c r="J44" s="210"/>
      <c r="K44" s="265"/>
      <c r="L44" s="455"/>
      <c r="M44" s="455"/>
      <c r="N44" s="455"/>
      <c r="O44" s="455"/>
      <c r="P44" s="455"/>
      <c r="Q44" s="455"/>
      <c r="R44" s="455"/>
      <c r="S44" s="78"/>
    </row>
    <row r="45" spans="1:19" ht="15" customHeight="1" x14ac:dyDescent="0.25">
      <c r="A45" s="39"/>
      <c r="B45" s="559" t="s">
        <v>243</v>
      </c>
      <c r="C45" s="559"/>
      <c r="D45" s="559"/>
      <c r="E45" s="384"/>
      <c r="F45" s="240">
        <v>90</v>
      </c>
      <c r="G45" s="261"/>
      <c r="H45" s="210">
        <v>10.4</v>
      </c>
      <c r="I45" s="210">
        <v>6.8</v>
      </c>
      <c r="J45" s="210">
        <v>6.7</v>
      </c>
      <c r="K45" s="265">
        <v>176.9</v>
      </c>
      <c r="L45" s="174">
        <v>2.2000000000000002</v>
      </c>
      <c r="M45" s="174">
        <v>9.3000000000000007</v>
      </c>
      <c r="N45" s="174">
        <v>2.7</v>
      </c>
      <c r="O45" s="174">
        <v>26</v>
      </c>
      <c r="P45" s="174">
        <v>1.9</v>
      </c>
      <c r="Q45" s="174">
        <v>17</v>
      </c>
      <c r="R45" s="174">
        <v>5.3</v>
      </c>
      <c r="S45" s="78">
        <v>3.5</v>
      </c>
    </row>
    <row r="46" spans="1:19" x14ac:dyDescent="0.25">
      <c r="A46" s="39"/>
      <c r="B46" s="218" t="s">
        <v>101</v>
      </c>
      <c r="C46" s="261">
        <v>6.3</v>
      </c>
      <c r="D46" s="261">
        <v>6.3</v>
      </c>
      <c r="E46" s="214"/>
      <c r="F46" s="241"/>
      <c r="G46" s="261"/>
      <c r="H46" s="210"/>
      <c r="I46" s="210"/>
      <c r="J46" s="210"/>
      <c r="K46" s="265"/>
      <c r="L46" s="155"/>
      <c r="M46" s="155"/>
      <c r="N46" s="155"/>
      <c r="O46" s="155"/>
      <c r="P46" s="155"/>
      <c r="Q46" s="155"/>
      <c r="R46" s="155"/>
      <c r="S46" s="78"/>
    </row>
    <row r="47" spans="1:19" x14ac:dyDescent="0.25">
      <c r="A47" s="39"/>
      <c r="B47" s="215" t="s">
        <v>155</v>
      </c>
      <c r="C47" s="261">
        <v>83.6</v>
      </c>
      <c r="D47" s="261">
        <v>64</v>
      </c>
      <c r="E47" s="214"/>
      <c r="F47" s="241"/>
      <c r="G47" s="261"/>
      <c r="H47" s="210"/>
      <c r="I47" s="210"/>
      <c r="J47" s="210"/>
      <c r="K47" s="265"/>
      <c r="L47" s="155"/>
      <c r="M47" s="155"/>
      <c r="N47" s="155"/>
      <c r="O47" s="155"/>
      <c r="P47" s="155"/>
      <c r="Q47" s="155"/>
      <c r="R47" s="155"/>
      <c r="S47" s="78"/>
    </row>
    <row r="48" spans="1:19" x14ac:dyDescent="0.25">
      <c r="A48" s="39"/>
      <c r="B48" s="218" t="s">
        <v>156</v>
      </c>
      <c r="C48" s="261">
        <v>1.9</v>
      </c>
      <c r="D48" s="261">
        <v>1.9</v>
      </c>
      <c r="E48" s="214"/>
      <c r="F48" s="241"/>
      <c r="G48" s="261"/>
      <c r="H48" s="210"/>
      <c r="I48" s="210"/>
      <c r="J48" s="210"/>
      <c r="K48" s="265"/>
      <c r="L48" s="155"/>
      <c r="M48" s="155"/>
      <c r="N48" s="155"/>
      <c r="O48" s="155"/>
      <c r="P48" s="155"/>
      <c r="Q48" s="155"/>
      <c r="R48" s="155"/>
      <c r="S48" s="78"/>
    </row>
    <row r="49" spans="1:19" x14ac:dyDescent="0.25">
      <c r="A49" s="39"/>
      <c r="B49" s="215" t="s">
        <v>46</v>
      </c>
      <c r="C49" s="261">
        <v>20</v>
      </c>
      <c r="D49" s="261">
        <v>17</v>
      </c>
      <c r="E49" s="214"/>
      <c r="F49" s="241"/>
      <c r="G49" s="261"/>
      <c r="H49" s="210"/>
      <c r="I49" s="210"/>
      <c r="J49" s="210"/>
      <c r="K49" s="265"/>
      <c r="L49" s="155"/>
      <c r="M49" s="155"/>
      <c r="N49" s="155"/>
      <c r="O49" s="155"/>
      <c r="P49" s="155"/>
      <c r="Q49" s="155"/>
      <c r="R49" s="155"/>
      <c r="S49" s="78"/>
    </row>
    <row r="50" spans="1:19" x14ac:dyDescent="0.25">
      <c r="A50" s="39"/>
      <c r="B50" s="216" t="s">
        <v>26</v>
      </c>
      <c r="C50" s="261">
        <v>0</v>
      </c>
      <c r="D50" s="261">
        <v>0</v>
      </c>
      <c r="E50" s="214"/>
      <c r="F50" s="241"/>
      <c r="G50" s="261"/>
      <c r="H50" s="210"/>
      <c r="I50" s="210"/>
      <c r="J50" s="210"/>
      <c r="K50" s="265"/>
      <c r="L50" s="155"/>
      <c r="M50" s="155"/>
      <c r="N50" s="155"/>
      <c r="O50" s="155"/>
      <c r="P50" s="155"/>
      <c r="Q50" s="155"/>
      <c r="R50" s="155"/>
      <c r="S50" s="78"/>
    </row>
    <row r="51" spans="1:19" x14ac:dyDescent="0.25">
      <c r="A51" s="39"/>
      <c r="B51" s="242" t="s">
        <v>56</v>
      </c>
      <c r="C51" s="261">
        <v>2.5</v>
      </c>
      <c r="D51" s="261">
        <v>2.5</v>
      </c>
      <c r="E51" s="214"/>
      <c r="F51" s="241"/>
      <c r="G51" s="261"/>
      <c r="H51" s="210"/>
      <c r="I51" s="210"/>
      <c r="J51" s="210"/>
      <c r="K51" s="265"/>
      <c r="L51" s="155"/>
      <c r="M51" s="155"/>
      <c r="N51" s="155"/>
      <c r="O51" s="155"/>
      <c r="P51" s="155"/>
      <c r="Q51" s="155"/>
      <c r="R51" s="155"/>
      <c r="S51" s="78"/>
    </row>
    <row r="52" spans="1:19" x14ac:dyDescent="0.25">
      <c r="A52" s="39"/>
      <c r="B52" s="242" t="s">
        <v>29</v>
      </c>
      <c r="C52" s="261">
        <v>2</v>
      </c>
      <c r="D52" s="261">
        <v>2</v>
      </c>
      <c r="E52" s="214"/>
      <c r="F52" s="241"/>
      <c r="G52" s="261"/>
      <c r="H52" s="210"/>
      <c r="I52" s="210"/>
      <c r="J52" s="210"/>
      <c r="K52" s="265"/>
      <c r="L52" s="155"/>
      <c r="M52" s="155"/>
      <c r="N52" s="155"/>
      <c r="O52" s="155"/>
      <c r="P52" s="155"/>
      <c r="Q52" s="155"/>
      <c r="R52" s="155"/>
      <c r="S52" s="78"/>
    </row>
    <row r="53" spans="1:19" x14ac:dyDescent="0.25">
      <c r="A53" s="39"/>
      <c r="B53" s="218" t="s">
        <v>51</v>
      </c>
      <c r="C53" s="261">
        <v>2</v>
      </c>
      <c r="D53" s="261">
        <v>2</v>
      </c>
      <c r="E53" s="214"/>
      <c r="F53" s="241"/>
      <c r="G53" s="261"/>
      <c r="H53" s="210"/>
      <c r="I53" s="210"/>
      <c r="J53" s="210"/>
      <c r="K53" s="265"/>
      <c r="L53" s="155"/>
      <c r="M53" s="155"/>
      <c r="N53" s="155"/>
      <c r="O53" s="155"/>
      <c r="P53" s="155"/>
      <c r="Q53" s="155"/>
      <c r="R53" s="155"/>
      <c r="S53" s="78"/>
    </row>
    <row r="54" spans="1:19" s="39" customFormat="1" x14ac:dyDescent="0.25">
      <c r="B54" s="218"/>
      <c r="C54" s="453"/>
      <c r="D54" s="453"/>
      <c r="E54" s="214"/>
      <c r="F54" s="241"/>
      <c r="G54" s="453"/>
      <c r="H54" s="210"/>
      <c r="I54" s="210"/>
      <c r="J54" s="210"/>
      <c r="K54" s="265"/>
      <c r="L54" s="455"/>
      <c r="M54" s="455"/>
      <c r="N54" s="455"/>
      <c r="O54" s="455"/>
      <c r="P54" s="455"/>
      <c r="Q54" s="455"/>
      <c r="R54" s="455"/>
      <c r="S54" s="78"/>
    </row>
    <row r="55" spans="1:19" x14ac:dyDescent="0.25">
      <c r="A55" s="39"/>
      <c r="B55" s="212" t="s">
        <v>228</v>
      </c>
      <c r="C55" s="213"/>
      <c r="D55" s="213"/>
      <c r="E55" s="384"/>
      <c r="F55" s="243">
        <v>150</v>
      </c>
      <c r="G55" s="261"/>
      <c r="H55" s="210">
        <v>5.1100000000000003</v>
      </c>
      <c r="I55" s="210">
        <v>5.89</v>
      </c>
      <c r="J55" s="210">
        <v>29.44</v>
      </c>
      <c r="K55" s="265">
        <v>210.8</v>
      </c>
      <c r="L55" s="155">
        <v>0.13</v>
      </c>
      <c r="M55" s="155">
        <v>4.65E-2</v>
      </c>
      <c r="N55" s="155">
        <v>0.88349999999999995</v>
      </c>
      <c r="O55" s="155">
        <v>0</v>
      </c>
      <c r="P55" s="155">
        <v>57.58</v>
      </c>
      <c r="Q55" s="155">
        <v>4.3999999999999997E-2</v>
      </c>
      <c r="R55" s="155">
        <v>0</v>
      </c>
      <c r="S55" s="78">
        <v>1.93</v>
      </c>
    </row>
    <row r="56" spans="1:19" x14ac:dyDescent="0.25">
      <c r="A56" s="39"/>
      <c r="B56" s="242" t="s">
        <v>25</v>
      </c>
      <c r="C56" s="216">
        <v>45</v>
      </c>
      <c r="D56" s="215">
        <v>45</v>
      </c>
      <c r="E56" s="214"/>
      <c r="F56" s="241"/>
      <c r="G56" s="261"/>
      <c r="H56" s="210"/>
      <c r="I56" s="210"/>
      <c r="J56" s="210"/>
      <c r="K56" s="265"/>
      <c r="L56" s="155"/>
      <c r="M56" s="155"/>
      <c r="N56" s="155"/>
      <c r="O56" s="155"/>
      <c r="P56" s="155"/>
      <c r="Q56" s="155"/>
      <c r="R56" s="155"/>
      <c r="S56" s="78"/>
    </row>
    <row r="57" spans="1:19" x14ac:dyDescent="0.25">
      <c r="A57" s="39"/>
      <c r="B57" s="242" t="s">
        <v>29</v>
      </c>
      <c r="C57" s="216">
        <v>3</v>
      </c>
      <c r="D57" s="215">
        <v>3</v>
      </c>
      <c r="E57" s="214"/>
      <c r="F57" s="241"/>
      <c r="G57" s="261"/>
      <c r="H57" s="210"/>
      <c r="I57" s="210"/>
      <c r="J57" s="210"/>
      <c r="K57" s="265"/>
      <c r="L57" s="155"/>
      <c r="M57" s="155"/>
      <c r="N57" s="155"/>
      <c r="O57" s="155"/>
      <c r="P57" s="155"/>
      <c r="Q57" s="155"/>
      <c r="R57" s="155"/>
      <c r="S57" s="78"/>
    </row>
    <row r="58" spans="1:19" x14ac:dyDescent="0.25">
      <c r="A58" s="39"/>
      <c r="B58" s="217" t="s">
        <v>51</v>
      </c>
      <c r="C58" s="213">
        <v>2</v>
      </c>
      <c r="D58" s="213">
        <v>2</v>
      </c>
      <c r="E58" s="214"/>
      <c r="F58" s="241"/>
      <c r="G58" s="261"/>
      <c r="H58" s="210"/>
      <c r="I58" s="210"/>
      <c r="J58" s="210"/>
      <c r="K58" s="265"/>
      <c r="L58" s="155"/>
      <c r="M58" s="155"/>
      <c r="N58" s="155"/>
      <c r="O58" s="155"/>
      <c r="P58" s="155"/>
      <c r="Q58" s="155"/>
      <c r="R58" s="155"/>
      <c r="S58" s="78"/>
    </row>
    <row r="59" spans="1:19" x14ac:dyDescent="0.25">
      <c r="A59" s="39"/>
      <c r="B59" s="217"/>
      <c r="C59" s="213"/>
      <c r="D59" s="213"/>
      <c r="E59" s="214"/>
      <c r="F59" s="241"/>
      <c r="G59" s="261"/>
      <c r="H59" s="210"/>
      <c r="I59" s="210"/>
      <c r="J59" s="210"/>
      <c r="K59" s="265"/>
      <c r="L59" s="155"/>
      <c r="M59" s="155"/>
      <c r="N59" s="155"/>
      <c r="O59" s="155"/>
      <c r="P59" s="155"/>
      <c r="Q59" s="155"/>
      <c r="R59" s="155"/>
      <c r="S59" s="78"/>
    </row>
    <row r="60" spans="1:19" x14ac:dyDescent="0.25">
      <c r="A60" s="39"/>
      <c r="B60" s="451" t="s">
        <v>59</v>
      </c>
      <c r="C60" s="183"/>
      <c r="D60" s="183"/>
      <c r="E60" s="179"/>
      <c r="F60" s="180">
        <v>200</v>
      </c>
      <c r="G60" s="181"/>
      <c r="H60" s="455">
        <v>0.5</v>
      </c>
      <c r="I60" s="455">
        <v>0</v>
      </c>
      <c r="J60" s="455">
        <v>20</v>
      </c>
      <c r="K60" s="10">
        <v>74</v>
      </c>
      <c r="L60" s="455">
        <v>0.18</v>
      </c>
      <c r="M60" s="455">
        <v>0</v>
      </c>
      <c r="N60" s="455">
        <v>0</v>
      </c>
      <c r="O60" s="455">
        <v>0</v>
      </c>
      <c r="P60" s="455">
        <v>21.75</v>
      </c>
      <c r="Q60" s="455">
        <v>14.74</v>
      </c>
      <c r="R60" s="455">
        <v>5.74</v>
      </c>
      <c r="S60" s="455">
        <v>0.45</v>
      </c>
    </row>
    <row r="61" spans="1:19" x14ac:dyDescent="0.25">
      <c r="A61" s="39"/>
      <c r="B61" s="198" t="s">
        <v>60</v>
      </c>
      <c r="C61" s="199">
        <v>15</v>
      </c>
      <c r="D61" s="199">
        <v>15</v>
      </c>
      <c r="E61" s="179"/>
      <c r="F61" s="180"/>
      <c r="G61" s="181"/>
      <c r="H61" s="455"/>
      <c r="I61" s="455"/>
      <c r="J61" s="455"/>
      <c r="K61" s="10"/>
      <c r="L61" s="455"/>
      <c r="M61" s="455"/>
      <c r="N61" s="455"/>
      <c r="O61" s="455"/>
      <c r="P61" s="455"/>
      <c r="Q61" s="455"/>
      <c r="R61" s="455"/>
      <c r="S61" s="455"/>
    </row>
    <row r="62" spans="1:19" x14ac:dyDescent="0.25">
      <c r="A62" s="39"/>
      <c r="B62" s="184" t="s">
        <v>27</v>
      </c>
      <c r="C62" s="183">
        <v>10</v>
      </c>
      <c r="D62" s="183">
        <v>10</v>
      </c>
      <c r="E62" s="179"/>
      <c r="F62" s="180"/>
      <c r="G62" s="181"/>
      <c r="H62" s="455"/>
      <c r="I62" s="455"/>
      <c r="J62" s="455"/>
      <c r="K62" s="10"/>
      <c r="L62" s="455"/>
      <c r="M62" s="455"/>
      <c r="N62" s="455"/>
      <c r="O62" s="455"/>
      <c r="P62" s="455"/>
      <c r="Q62" s="455"/>
      <c r="R62" s="455"/>
      <c r="S62" s="455"/>
    </row>
    <row r="63" spans="1:19" x14ac:dyDescent="0.25">
      <c r="A63" s="39"/>
      <c r="B63" s="184" t="s">
        <v>61</v>
      </c>
      <c r="C63" s="183">
        <v>200</v>
      </c>
      <c r="D63" s="183">
        <v>200</v>
      </c>
      <c r="E63" s="179"/>
      <c r="F63" s="180"/>
      <c r="G63" s="181"/>
      <c r="H63" s="455"/>
      <c r="I63" s="455"/>
      <c r="J63" s="455"/>
      <c r="K63" s="10"/>
      <c r="L63" s="455"/>
      <c r="M63" s="455"/>
      <c r="N63" s="455"/>
      <c r="O63" s="455"/>
      <c r="P63" s="455"/>
      <c r="Q63" s="455"/>
      <c r="R63" s="455"/>
      <c r="S63" s="455"/>
    </row>
    <row r="64" spans="1:19" s="39" customFormat="1" x14ac:dyDescent="0.25">
      <c r="B64" s="184"/>
      <c r="C64" s="183"/>
      <c r="D64" s="183"/>
      <c r="E64" s="179"/>
      <c r="F64" s="180"/>
      <c r="G64" s="181"/>
      <c r="H64" s="455"/>
      <c r="I64" s="455"/>
      <c r="J64" s="455"/>
      <c r="K64" s="10"/>
      <c r="L64" s="455"/>
      <c r="M64" s="455"/>
      <c r="N64" s="455"/>
      <c r="O64" s="455"/>
      <c r="P64" s="455"/>
      <c r="Q64" s="455"/>
      <c r="R64" s="455"/>
      <c r="S64" s="455"/>
    </row>
    <row r="65" spans="1:20" x14ac:dyDescent="0.25">
      <c r="A65" s="39"/>
      <c r="B65" s="452" t="s">
        <v>62</v>
      </c>
      <c r="C65" s="222">
        <v>40</v>
      </c>
      <c r="D65" s="222">
        <v>40</v>
      </c>
      <c r="E65" s="214"/>
      <c r="F65" s="80">
        <v>40</v>
      </c>
      <c r="G65" s="10"/>
      <c r="H65" s="467">
        <v>2.4</v>
      </c>
      <c r="I65" s="467">
        <v>0.3</v>
      </c>
      <c r="J65" s="467">
        <v>11.4</v>
      </c>
      <c r="K65" s="10">
        <v>71</v>
      </c>
      <c r="L65" s="467">
        <v>0</v>
      </c>
      <c r="M65" s="467">
        <v>4.8000000000000001E-2</v>
      </c>
      <c r="N65" s="467">
        <v>0</v>
      </c>
      <c r="O65" s="467">
        <v>0.39</v>
      </c>
      <c r="P65" s="467">
        <v>6.9</v>
      </c>
      <c r="Q65" s="467">
        <v>26.1</v>
      </c>
      <c r="R65" s="467">
        <v>9.9</v>
      </c>
      <c r="S65" s="467">
        <v>0.59</v>
      </c>
    </row>
    <row r="66" spans="1:20" s="39" customFormat="1" x14ac:dyDescent="0.25">
      <c r="B66" s="201" t="s">
        <v>116</v>
      </c>
      <c r="C66" s="202">
        <v>20</v>
      </c>
      <c r="D66" s="202">
        <v>20</v>
      </c>
      <c r="E66" s="179"/>
      <c r="F66" s="203">
        <v>20</v>
      </c>
      <c r="G66" s="186"/>
      <c r="H66" s="210">
        <v>2.2999999999999998</v>
      </c>
      <c r="I66" s="210">
        <v>0.3</v>
      </c>
      <c r="J66" s="210">
        <v>11.4</v>
      </c>
      <c r="K66" s="535">
        <v>78</v>
      </c>
      <c r="L66" s="537">
        <v>0</v>
      </c>
      <c r="M66" s="536">
        <v>0.03</v>
      </c>
      <c r="N66" s="536">
        <v>0</v>
      </c>
      <c r="O66" s="536">
        <v>0.39</v>
      </c>
      <c r="P66" s="536">
        <v>6.77</v>
      </c>
      <c r="Q66" s="536">
        <v>25.58</v>
      </c>
      <c r="R66" s="536">
        <v>9.7100000000000009</v>
      </c>
      <c r="S66" s="536">
        <v>0.59</v>
      </c>
    </row>
    <row r="67" spans="1:20" x14ac:dyDescent="0.25">
      <c r="A67" s="39"/>
      <c r="B67" s="216"/>
      <c r="C67" s="222"/>
      <c r="D67" s="222"/>
      <c r="E67" s="229"/>
      <c r="F67" s="280">
        <v>700</v>
      </c>
      <c r="G67" s="261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</row>
    <row r="68" spans="1:20" x14ac:dyDescent="0.25">
      <c r="A68" s="39"/>
      <c r="B68" s="283"/>
      <c r="C68" s="284"/>
      <c r="D68" s="284"/>
      <c r="E68" s="385"/>
      <c r="F68" s="284"/>
      <c r="G68" s="284"/>
      <c r="H68" s="210"/>
      <c r="I68" s="210"/>
      <c r="J68" s="210"/>
      <c r="K68" s="261"/>
      <c r="L68" s="155"/>
      <c r="M68" s="155"/>
      <c r="N68" s="155"/>
      <c r="O68" s="155"/>
      <c r="P68" s="155"/>
      <c r="Q68" s="155"/>
      <c r="R68" s="155"/>
      <c r="S68" s="155"/>
    </row>
    <row r="69" spans="1:20" x14ac:dyDescent="0.25">
      <c r="A69" s="40"/>
      <c r="B69" s="212"/>
      <c r="C69" s="213"/>
      <c r="D69" s="213"/>
      <c r="E69" s="214"/>
      <c r="F69" s="261"/>
      <c r="G69" s="210"/>
      <c r="H69" s="210"/>
      <c r="I69" s="210"/>
      <c r="J69" s="210"/>
      <c r="K69" s="261"/>
      <c r="L69" s="169"/>
      <c r="M69" s="169"/>
      <c r="N69" s="169"/>
      <c r="O69" s="169"/>
      <c r="P69" s="169"/>
      <c r="Q69" s="169"/>
      <c r="R69" s="169"/>
      <c r="S69" s="169"/>
    </row>
    <row r="70" spans="1:20" s="6" customFormat="1" x14ac:dyDescent="0.25">
      <c r="A70" s="39"/>
      <c r="B70" s="216"/>
      <c r="C70" s="222"/>
      <c r="D70" s="222"/>
      <c r="E70" s="229"/>
      <c r="F70" s="389"/>
      <c r="G70" s="386"/>
      <c r="H70" s="387"/>
      <c r="I70" s="387"/>
      <c r="J70" s="387"/>
      <c r="K70" s="388"/>
      <c r="L70" s="148"/>
      <c r="M70" s="148"/>
      <c r="N70" s="148"/>
      <c r="O70" s="148"/>
      <c r="P70" s="148"/>
      <c r="Q70" s="148"/>
      <c r="R70" s="148"/>
      <c r="S70" s="149"/>
      <c r="T70" s="39"/>
    </row>
    <row r="71" spans="1:20" s="6" customFormat="1" x14ac:dyDescent="0.25">
      <c r="A71" s="39"/>
      <c r="B71" s="224" t="s">
        <v>74</v>
      </c>
      <c r="C71" s="236"/>
      <c r="D71" s="236"/>
      <c r="E71" s="237"/>
      <c r="F71" s="390"/>
      <c r="G71" s="386"/>
      <c r="H71" s="387">
        <f t="shared" ref="H71:S71" si="2">H4+H29+H67</f>
        <v>39.966000000000001</v>
      </c>
      <c r="I71" s="387">
        <f t="shared" si="2"/>
        <v>40.594999999999999</v>
      </c>
      <c r="J71" s="387">
        <f t="shared" si="2"/>
        <v>173.18</v>
      </c>
      <c r="K71" s="387">
        <f t="shared" si="2"/>
        <v>1227.318</v>
      </c>
      <c r="L71" s="387">
        <f t="shared" si="2"/>
        <v>9.0090000000000003</v>
      </c>
      <c r="M71" s="387">
        <f t="shared" si="2"/>
        <v>9.6065000000000005</v>
      </c>
      <c r="N71" s="387">
        <f t="shared" si="2"/>
        <v>3.6555000000000004</v>
      </c>
      <c r="O71" s="387">
        <f t="shared" si="2"/>
        <v>28.597000000000001</v>
      </c>
      <c r="P71" s="387">
        <f t="shared" si="2"/>
        <v>238.99700000000001</v>
      </c>
      <c r="Q71" s="387">
        <f t="shared" si="2"/>
        <v>395.83100000000002</v>
      </c>
      <c r="R71" s="387">
        <f t="shared" si="2"/>
        <v>73.972000000000008</v>
      </c>
      <c r="S71" s="387">
        <f t="shared" si="2"/>
        <v>11.457999999999998</v>
      </c>
      <c r="T71" s="39"/>
    </row>
    <row r="72" spans="1:20" x14ac:dyDescent="0.25">
      <c r="A72" s="39"/>
      <c r="B72" s="39"/>
      <c r="C72" s="39"/>
      <c r="D72" s="39"/>
      <c r="G72" s="39"/>
      <c r="H72" s="96"/>
      <c r="I72" s="96"/>
      <c r="J72" s="96"/>
      <c r="K72" s="97"/>
      <c r="L72" s="96"/>
      <c r="M72" s="96"/>
      <c r="N72" s="96"/>
      <c r="O72" s="96"/>
      <c r="P72" s="96"/>
      <c r="Q72" s="96"/>
      <c r="R72" s="96"/>
      <c r="S72" s="98"/>
      <c r="T72" s="39"/>
    </row>
  </sheetData>
  <mergeCells count="15">
    <mergeCell ref="E29:G29"/>
    <mergeCell ref="B45:D45"/>
    <mergeCell ref="B5:D5"/>
    <mergeCell ref="B15:D15"/>
    <mergeCell ref="B19:D19"/>
    <mergeCell ref="B28:D28"/>
    <mergeCell ref="B30:D30"/>
    <mergeCell ref="B27:D27"/>
    <mergeCell ref="B1:S1"/>
    <mergeCell ref="B2:B3"/>
    <mergeCell ref="C2:C3"/>
    <mergeCell ref="D2:D3"/>
    <mergeCell ref="G2:K2"/>
    <mergeCell ref="L2:O2"/>
    <mergeCell ref="P2:S2"/>
  </mergeCells>
  <pageMargins left="0.70833333333333304" right="0.70833333333333304" top="0.74791666666666701" bottom="0.74791666666666701" header="0.51180555555555496" footer="0.51180555555555496"/>
  <pageSetup paperSize="9" scale="65" firstPageNumber="0" fitToHeight="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view="pageBreakPreview" topLeftCell="A28" zoomScale="71" zoomScaleNormal="81" zoomScalePageLayoutView="71" workbookViewId="0">
      <selection activeCell="J37" sqref="J37"/>
    </sheetView>
  </sheetViews>
  <sheetFormatPr defaultColWidth="8.7109375" defaultRowHeight="15" x14ac:dyDescent="0.25"/>
  <cols>
    <col min="1" max="1" width="3.7109375" customWidth="1"/>
    <col min="2" max="2" width="34.28515625" customWidth="1"/>
    <col min="3" max="4" width="10.85546875" customWidth="1"/>
    <col min="5" max="5" width="10.85546875" style="1" customWidth="1"/>
    <col min="6" max="6" width="10.85546875" style="2" customWidth="1"/>
    <col min="7" max="7" width="12.140625" customWidth="1"/>
    <col min="8" max="8" width="12.85546875" style="3" customWidth="1"/>
    <col min="9" max="10" width="9.140625" style="3" customWidth="1"/>
    <col min="11" max="11" width="9.140625" style="4" customWidth="1"/>
    <col min="12" max="18" width="9.140625" style="3" customWidth="1"/>
    <col min="19" max="19" width="9.140625" style="86" customWidth="1"/>
    <col min="20" max="20" width="4.28515625" customWidth="1"/>
  </cols>
  <sheetData>
    <row r="1" spans="1:19" x14ac:dyDescent="0.25">
      <c r="A1" s="39"/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21" x14ac:dyDescent="0.35">
      <c r="B2" s="546" t="s">
        <v>160</v>
      </c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</row>
    <row r="3" spans="1:19" x14ac:dyDescent="0.25">
      <c r="B3" s="547" t="s">
        <v>3</v>
      </c>
      <c r="C3" s="548" t="s">
        <v>4</v>
      </c>
      <c r="D3" s="548" t="s">
        <v>5</v>
      </c>
      <c r="E3" s="7"/>
      <c r="F3" s="8"/>
      <c r="G3" s="549" t="s">
        <v>6</v>
      </c>
      <c r="H3" s="549"/>
      <c r="I3" s="549"/>
      <c r="J3" s="549"/>
      <c r="K3" s="549"/>
      <c r="L3" s="550" t="s">
        <v>7</v>
      </c>
      <c r="M3" s="550"/>
      <c r="N3" s="550"/>
      <c r="O3" s="550"/>
      <c r="P3" s="549" t="s">
        <v>8</v>
      </c>
      <c r="Q3" s="549"/>
      <c r="R3" s="549"/>
      <c r="S3" s="549"/>
    </row>
    <row r="4" spans="1:19" ht="30" x14ac:dyDescent="0.25">
      <c r="B4" s="547"/>
      <c r="C4" s="548"/>
      <c r="D4" s="548"/>
      <c r="E4" s="9"/>
      <c r="F4" s="392" t="s">
        <v>9</v>
      </c>
      <c r="G4" s="392"/>
      <c r="H4" s="393" t="s">
        <v>10</v>
      </c>
      <c r="I4" s="393" t="s">
        <v>11</v>
      </c>
      <c r="J4" s="393" t="s">
        <v>12</v>
      </c>
      <c r="K4" s="10" t="s">
        <v>13</v>
      </c>
      <c r="L4" s="393" t="s">
        <v>14</v>
      </c>
      <c r="M4" s="393" t="s">
        <v>15</v>
      </c>
      <c r="N4" s="395" t="s">
        <v>16</v>
      </c>
      <c r="O4" s="395" t="s">
        <v>17</v>
      </c>
      <c r="P4" s="393" t="s">
        <v>18</v>
      </c>
      <c r="Q4" s="393" t="s">
        <v>19</v>
      </c>
      <c r="R4" s="393" t="s">
        <v>20</v>
      </c>
      <c r="S4" s="78" t="s">
        <v>21</v>
      </c>
    </row>
    <row r="5" spans="1:19" x14ac:dyDescent="0.25">
      <c r="B5" s="11" t="s">
        <v>22</v>
      </c>
      <c r="C5" s="12"/>
      <c r="D5" s="12"/>
      <c r="E5" s="13"/>
      <c r="F5" s="14"/>
      <c r="G5" s="74"/>
      <c r="H5" s="393">
        <f>H6+H12+H16+H21+H22+H25</f>
        <v>19.229999999999997</v>
      </c>
      <c r="I5" s="467">
        <f t="shared" ref="I5:S5" si="0">I6+I12+I16+I21+I22+I25</f>
        <v>21.124999999999996</v>
      </c>
      <c r="J5" s="467">
        <f t="shared" si="0"/>
        <v>75.557999999999993</v>
      </c>
      <c r="K5" s="467">
        <f t="shared" si="0"/>
        <v>585.94000000000005</v>
      </c>
      <c r="L5" s="467">
        <f t="shared" si="0"/>
        <v>7.7</v>
      </c>
      <c r="M5" s="467">
        <f t="shared" si="0"/>
        <v>0.156</v>
      </c>
      <c r="N5" s="467">
        <f t="shared" si="0"/>
        <v>40.057000000000002</v>
      </c>
      <c r="O5" s="467">
        <f t="shared" si="0"/>
        <v>0.67599999999999993</v>
      </c>
      <c r="P5" s="467">
        <f t="shared" si="0"/>
        <v>291.16700000000003</v>
      </c>
      <c r="Q5" s="467">
        <f t="shared" si="0"/>
        <v>348.75700000000001</v>
      </c>
      <c r="R5" s="467">
        <f t="shared" si="0"/>
        <v>37.841999999999999</v>
      </c>
      <c r="S5" s="467">
        <f t="shared" si="0"/>
        <v>2.6180000000000003</v>
      </c>
    </row>
    <row r="6" spans="1:19" x14ac:dyDescent="0.25">
      <c r="B6" s="564" t="s">
        <v>229</v>
      </c>
      <c r="C6" s="564"/>
      <c r="D6" s="564"/>
      <c r="E6" s="397"/>
      <c r="F6" s="80" t="s">
        <v>233</v>
      </c>
      <c r="G6" s="159"/>
      <c r="H6" s="393">
        <v>9.43</v>
      </c>
      <c r="I6" s="393">
        <v>10.824999999999999</v>
      </c>
      <c r="J6" s="393">
        <v>0.17799999999999999</v>
      </c>
      <c r="K6" s="10">
        <v>127.94</v>
      </c>
      <c r="L6" s="393">
        <v>0</v>
      </c>
      <c r="M6" s="393">
        <v>2.5999999999999999E-2</v>
      </c>
      <c r="N6" s="393">
        <v>1.7000000000000001E-2</v>
      </c>
      <c r="O6" s="393">
        <v>0.36599999999999999</v>
      </c>
      <c r="P6" s="393">
        <v>15.567</v>
      </c>
      <c r="Q6" s="393">
        <v>116.767</v>
      </c>
      <c r="R6" s="393">
        <v>1.252</v>
      </c>
      <c r="S6" s="78">
        <v>2.218</v>
      </c>
    </row>
    <row r="7" spans="1:19" x14ac:dyDescent="0.25">
      <c r="B7" s="402" t="s">
        <v>181</v>
      </c>
      <c r="C7" s="392">
        <v>27</v>
      </c>
      <c r="D7" s="392">
        <v>27</v>
      </c>
      <c r="E7" s="15"/>
      <c r="F7" s="84"/>
      <c r="G7" s="398"/>
      <c r="H7" s="393"/>
      <c r="I7" s="393"/>
      <c r="J7" s="393"/>
      <c r="K7" s="10"/>
      <c r="L7" s="393"/>
      <c r="M7" s="393"/>
      <c r="N7" s="393"/>
      <c r="O7" s="393"/>
      <c r="P7" s="393"/>
      <c r="Q7" s="393"/>
      <c r="R7" s="393"/>
      <c r="S7" s="78"/>
    </row>
    <row r="8" spans="1:19" x14ac:dyDescent="0.25">
      <c r="B8" s="403" t="s">
        <v>190</v>
      </c>
      <c r="C8" s="392">
        <v>190</v>
      </c>
      <c r="D8" s="392">
        <v>190</v>
      </c>
      <c r="E8" s="15"/>
      <c r="F8" s="84"/>
      <c r="G8" s="398"/>
      <c r="H8" s="393"/>
      <c r="I8" s="393"/>
      <c r="J8" s="393"/>
      <c r="K8" s="10"/>
      <c r="L8" s="393"/>
      <c r="M8" s="393"/>
      <c r="N8" s="393"/>
      <c r="O8" s="393"/>
      <c r="P8" s="393"/>
      <c r="Q8" s="393"/>
      <c r="R8" s="393"/>
      <c r="S8" s="78"/>
    </row>
    <row r="9" spans="1:19" x14ac:dyDescent="0.25">
      <c r="B9" s="44" t="s">
        <v>29</v>
      </c>
      <c r="C9" s="392">
        <v>5</v>
      </c>
      <c r="D9" s="392">
        <v>5</v>
      </c>
      <c r="E9" s="15"/>
      <c r="F9" s="84"/>
      <c r="G9" s="398"/>
      <c r="H9" s="393"/>
      <c r="I9" s="393"/>
      <c r="J9" s="393"/>
      <c r="K9" s="10"/>
      <c r="L9" s="393"/>
      <c r="M9" s="393"/>
      <c r="N9" s="393"/>
      <c r="O9" s="393"/>
      <c r="P9" s="393"/>
      <c r="Q9" s="393"/>
      <c r="R9" s="393"/>
      <c r="S9" s="78"/>
    </row>
    <row r="10" spans="1:19" x14ac:dyDescent="0.25">
      <c r="B10" s="399" t="s">
        <v>28</v>
      </c>
      <c r="C10" s="392">
        <v>2</v>
      </c>
      <c r="D10" s="392">
        <v>2</v>
      </c>
      <c r="E10" s="15"/>
      <c r="F10" s="84"/>
      <c r="G10" s="159"/>
      <c r="H10" s="393"/>
      <c r="I10" s="393"/>
      <c r="J10" s="393"/>
      <c r="K10" s="392"/>
      <c r="L10" s="393"/>
      <c r="M10" s="393"/>
      <c r="N10" s="393"/>
      <c r="O10" s="393"/>
      <c r="P10" s="393"/>
      <c r="Q10" s="393"/>
      <c r="R10" s="393"/>
      <c r="S10" s="393"/>
    </row>
    <row r="11" spans="1:19" x14ac:dyDescent="0.25">
      <c r="B11" s="44"/>
      <c r="C11" s="392"/>
      <c r="D11" s="392"/>
      <c r="E11" s="15"/>
      <c r="F11" s="84"/>
      <c r="G11" s="159"/>
      <c r="H11" s="393"/>
      <c r="I11" s="393"/>
      <c r="J11" s="393"/>
      <c r="K11" s="392"/>
      <c r="L11" s="393"/>
      <c r="M11" s="393"/>
      <c r="N11" s="393"/>
      <c r="O11" s="393"/>
      <c r="P11" s="393"/>
      <c r="Q11" s="393"/>
      <c r="R11" s="393"/>
      <c r="S11" s="393"/>
    </row>
    <row r="12" spans="1:19" x14ac:dyDescent="0.25">
      <c r="B12" s="563" t="s">
        <v>81</v>
      </c>
      <c r="C12" s="563"/>
      <c r="D12" s="563"/>
      <c r="E12" s="397"/>
      <c r="F12" s="430"/>
      <c r="G12" s="404"/>
      <c r="H12" s="393">
        <v>1.6</v>
      </c>
      <c r="I12" s="393">
        <v>3.5</v>
      </c>
      <c r="J12" s="393">
        <v>9.9</v>
      </c>
      <c r="K12" s="392">
        <v>128</v>
      </c>
      <c r="L12" s="392">
        <v>0</v>
      </c>
      <c r="M12" s="392">
        <v>0.02</v>
      </c>
      <c r="N12" s="392">
        <v>0.02</v>
      </c>
      <c r="O12" s="392">
        <v>0.31</v>
      </c>
      <c r="P12" s="392">
        <v>6.4</v>
      </c>
      <c r="Q12" s="392">
        <v>18.5</v>
      </c>
      <c r="R12" s="392">
        <v>6.5</v>
      </c>
      <c r="S12" s="392">
        <v>0.2</v>
      </c>
    </row>
    <row r="13" spans="1:19" x14ac:dyDescent="0.25">
      <c r="B13" s="399" t="s">
        <v>33</v>
      </c>
      <c r="C13" s="392">
        <v>30</v>
      </c>
      <c r="D13" s="392">
        <v>30</v>
      </c>
      <c r="E13" s="214"/>
      <c r="F13" s="84">
        <v>40</v>
      </c>
      <c r="G13" s="398"/>
      <c r="H13" s="393"/>
      <c r="I13" s="393"/>
      <c r="J13" s="393"/>
      <c r="K13" s="392"/>
      <c r="L13" s="393"/>
      <c r="M13" s="393"/>
      <c r="N13" s="393"/>
      <c r="O13" s="393"/>
      <c r="P13" s="393"/>
      <c r="Q13" s="393"/>
      <c r="R13" s="393"/>
      <c r="S13" s="393"/>
    </row>
    <row r="14" spans="1:19" x14ac:dyDescent="0.25">
      <c r="B14" s="399" t="s">
        <v>29</v>
      </c>
      <c r="C14" s="392">
        <v>10</v>
      </c>
      <c r="D14" s="392">
        <v>10</v>
      </c>
      <c r="E14" s="214"/>
      <c r="F14" s="84"/>
      <c r="G14" s="398"/>
      <c r="H14" s="393"/>
      <c r="I14" s="393"/>
      <c r="J14" s="393"/>
      <c r="K14" s="392"/>
      <c r="L14" s="393"/>
      <c r="M14" s="393"/>
      <c r="N14" s="393"/>
      <c r="O14" s="393"/>
      <c r="P14" s="393"/>
      <c r="Q14" s="393"/>
      <c r="R14" s="393"/>
      <c r="S14" s="393"/>
    </row>
    <row r="15" spans="1:19" s="39" customFormat="1" x14ac:dyDescent="0.25">
      <c r="B15" s="399"/>
      <c r="C15" s="450"/>
      <c r="D15" s="450"/>
      <c r="E15" s="214"/>
      <c r="F15" s="18"/>
      <c r="G15" s="398"/>
      <c r="H15" s="455"/>
      <c r="I15" s="455"/>
      <c r="J15" s="455"/>
      <c r="K15" s="450"/>
      <c r="L15" s="455"/>
      <c r="M15" s="455"/>
      <c r="N15" s="455"/>
      <c r="O15" s="455"/>
      <c r="P15" s="455"/>
      <c r="Q15" s="455"/>
      <c r="R15" s="455"/>
      <c r="S15" s="455"/>
    </row>
    <row r="16" spans="1:19" x14ac:dyDescent="0.25">
      <c r="B16" s="563" t="s">
        <v>161</v>
      </c>
      <c r="C16" s="563"/>
      <c r="D16" s="563"/>
      <c r="E16" s="397"/>
      <c r="F16" s="82">
        <v>200</v>
      </c>
      <c r="G16" s="159"/>
      <c r="H16" s="393">
        <v>3</v>
      </c>
      <c r="I16" s="393">
        <v>3.2</v>
      </c>
      <c r="J16" s="393">
        <v>19.399999999999999</v>
      </c>
      <c r="K16" s="392">
        <v>119</v>
      </c>
      <c r="L16" s="393">
        <v>0</v>
      </c>
      <c r="M16" s="393">
        <v>0</v>
      </c>
      <c r="N16" s="393">
        <v>0.02</v>
      </c>
      <c r="O16" s="393">
        <v>0</v>
      </c>
      <c r="P16" s="393">
        <v>0.5</v>
      </c>
      <c r="Q16" s="393">
        <v>0.69</v>
      </c>
      <c r="R16" s="393">
        <v>0.09</v>
      </c>
      <c r="S16" s="393">
        <v>0</v>
      </c>
    </row>
    <row r="17" spans="2:19" x14ac:dyDescent="0.25">
      <c r="B17" s="399" t="s">
        <v>162</v>
      </c>
      <c r="C17" s="392">
        <v>2</v>
      </c>
      <c r="D17" s="392">
        <v>2</v>
      </c>
      <c r="E17" s="79"/>
      <c r="F17" s="82"/>
      <c r="G17" s="159"/>
      <c r="H17" s="393"/>
      <c r="I17" s="393"/>
      <c r="J17" s="393"/>
      <c r="K17" s="392"/>
      <c r="L17" s="393"/>
      <c r="M17" s="393"/>
      <c r="N17" s="393"/>
      <c r="O17" s="393"/>
      <c r="P17" s="393"/>
      <c r="Q17" s="393"/>
      <c r="R17" s="393"/>
      <c r="S17" s="393"/>
    </row>
    <row r="18" spans="2:19" x14ac:dyDescent="0.25">
      <c r="B18" s="399" t="s">
        <v>27</v>
      </c>
      <c r="C18" s="392">
        <v>15</v>
      </c>
      <c r="D18" s="392">
        <v>15</v>
      </c>
      <c r="E18" s="79"/>
      <c r="F18" s="82"/>
      <c r="G18" s="159"/>
      <c r="H18" s="393"/>
      <c r="I18" s="393"/>
      <c r="J18" s="393"/>
      <c r="K18" s="392"/>
      <c r="L18" s="393"/>
      <c r="M18" s="393"/>
      <c r="N18" s="393"/>
      <c r="O18" s="393"/>
      <c r="P18" s="393"/>
      <c r="Q18" s="393"/>
      <c r="R18" s="393"/>
      <c r="S18" s="393"/>
    </row>
    <row r="19" spans="2:19" x14ac:dyDescent="0.25">
      <c r="B19" s="30" t="s">
        <v>26</v>
      </c>
      <c r="C19" s="89">
        <v>100</v>
      </c>
      <c r="D19" s="89">
        <v>100</v>
      </c>
      <c r="E19" s="35"/>
      <c r="F19" s="431"/>
      <c r="G19" s="405"/>
      <c r="H19" s="393"/>
      <c r="I19" s="393"/>
      <c r="J19" s="393"/>
      <c r="K19" s="392"/>
      <c r="L19" s="393"/>
      <c r="M19" s="393"/>
      <c r="N19" s="393"/>
      <c r="O19" s="393"/>
      <c r="P19" s="393"/>
      <c r="Q19" s="393"/>
      <c r="R19" s="393"/>
      <c r="S19" s="393"/>
    </row>
    <row r="20" spans="2:19" s="39" customFormat="1" x14ac:dyDescent="0.25">
      <c r="B20" s="30"/>
      <c r="C20" s="89"/>
      <c r="D20" s="89"/>
      <c r="E20" s="35"/>
      <c r="F20" s="431"/>
      <c r="G20" s="405"/>
      <c r="H20" s="455"/>
      <c r="I20" s="455"/>
      <c r="J20" s="455"/>
      <c r="K20" s="450"/>
      <c r="L20" s="455"/>
      <c r="M20" s="455"/>
      <c r="N20" s="455"/>
      <c r="O20" s="455"/>
      <c r="P20" s="455"/>
      <c r="Q20" s="455"/>
      <c r="R20" s="455"/>
      <c r="S20" s="455"/>
    </row>
    <row r="21" spans="2:19" x14ac:dyDescent="0.25">
      <c r="B21" s="406" t="s">
        <v>207</v>
      </c>
      <c r="C21" s="100">
        <v>160</v>
      </c>
      <c r="D21" s="100">
        <v>160</v>
      </c>
      <c r="E21" s="407"/>
      <c r="F21" s="431">
        <v>160</v>
      </c>
      <c r="G21" s="405"/>
      <c r="H21" s="393">
        <v>0.2</v>
      </c>
      <c r="I21" s="393">
        <v>0.4</v>
      </c>
      <c r="J21" s="393">
        <v>37.58</v>
      </c>
      <c r="K21" s="392">
        <v>96</v>
      </c>
      <c r="L21" s="393">
        <v>6.5</v>
      </c>
      <c r="M21" s="393">
        <v>0.03</v>
      </c>
      <c r="N21" s="393">
        <v>0</v>
      </c>
      <c r="O21" s="393">
        <v>0</v>
      </c>
      <c r="P21" s="393">
        <v>24.7</v>
      </c>
      <c r="Q21" s="393">
        <v>20.8</v>
      </c>
      <c r="R21" s="393">
        <v>0</v>
      </c>
      <c r="S21" s="393">
        <v>0</v>
      </c>
    </row>
    <row r="22" spans="2:19" x14ac:dyDescent="0.25">
      <c r="B22" s="28"/>
      <c r="C22" s="58"/>
      <c r="D22" s="58"/>
      <c r="E22" s="79"/>
      <c r="F22" s="80"/>
      <c r="G22" s="159"/>
      <c r="H22" s="393"/>
      <c r="I22" s="393"/>
      <c r="J22" s="393"/>
      <c r="K22" s="393"/>
      <c r="L22" s="395"/>
      <c r="M22" s="393"/>
      <c r="N22" s="393"/>
      <c r="O22" s="393"/>
      <c r="P22" s="393"/>
      <c r="Q22" s="393"/>
      <c r="R22" s="393"/>
      <c r="S22" s="393"/>
    </row>
    <row r="23" spans="2:19" x14ac:dyDescent="0.25">
      <c r="B23" s="44"/>
      <c r="C23" s="59"/>
      <c r="D23" s="59"/>
      <c r="E23" s="117"/>
      <c r="F23" s="429">
        <v>600</v>
      </c>
      <c r="G23" s="159"/>
      <c r="H23" s="393"/>
      <c r="I23" s="393"/>
      <c r="J23" s="393"/>
      <c r="K23" s="392"/>
      <c r="L23" s="393"/>
      <c r="M23" s="393"/>
      <c r="N23" s="393"/>
      <c r="O23" s="393"/>
      <c r="P23" s="393"/>
      <c r="Q23" s="393"/>
      <c r="R23" s="393"/>
      <c r="S23" s="393"/>
    </row>
    <row r="24" spans="2:19" s="39" customFormat="1" x14ac:dyDescent="0.25">
      <c r="B24" s="494" t="s">
        <v>295</v>
      </c>
      <c r="C24" s="59"/>
      <c r="D24" s="59"/>
      <c r="E24" s="117"/>
      <c r="F24" s="429"/>
      <c r="G24" s="159"/>
      <c r="H24" s="467"/>
      <c r="I24" s="467"/>
      <c r="J24" s="467"/>
      <c r="K24" s="461"/>
      <c r="L24" s="467"/>
      <c r="M24" s="467"/>
      <c r="N24" s="467"/>
      <c r="O24" s="467"/>
      <c r="P24" s="467"/>
      <c r="Q24" s="467"/>
      <c r="R24" s="467"/>
      <c r="S24" s="467"/>
    </row>
    <row r="25" spans="2:19" s="39" customFormat="1" x14ac:dyDescent="0.25">
      <c r="B25" s="465" t="s">
        <v>305</v>
      </c>
      <c r="C25" s="59">
        <v>200</v>
      </c>
      <c r="D25" s="59">
        <v>200</v>
      </c>
      <c r="E25" s="117"/>
      <c r="F25" s="429">
        <v>200</v>
      </c>
      <c r="G25" s="159"/>
      <c r="H25" s="467">
        <v>5</v>
      </c>
      <c r="I25" s="467">
        <v>3.2</v>
      </c>
      <c r="J25" s="467">
        <v>8.5</v>
      </c>
      <c r="K25" s="461">
        <v>115</v>
      </c>
      <c r="L25" s="467">
        <v>1.2</v>
      </c>
      <c r="M25" s="467">
        <v>0.08</v>
      </c>
      <c r="N25" s="467">
        <v>40</v>
      </c>
      <c r="O25" s="467">
        <v>0</v>
      </c>
      <c r="P25" s="467">
        <v>244</v>
      </c>
      <c r="Q25" s="467">
        <v>192</v>
      </c>
      <c r="R25" s="467">
        <v>30</v>
      </c>
      <c r="S25" s="467">
        <v>0.2</v>
      </c>
    </row>
    <row r="26" spans="2:19" x14ac:dyDescent="0.25">
      <c r="B26" s="399"/>
      <c r="C26" s="85"/>
      <c r="D26" s="85"/>
      <c r="E26" s="408"/>
      <c r="F26" s="409"/>
      <c r="G26" s="159"/>
      <c r="H26" s="393"/>
      <c r="I26" s="393"/>
      <c r="J26" s="393"/>
      <c r="K26" s="10"/>
      <c r="L26" s="393"/>
      <c r="M26" s="393"/>
      <c r="N26" s="393"/>
      <c r="O26" s="393"/>
      <c r="P26" s="393"/>
      <c r="Q26" s="393"/>
      <c r="R26" s="393"/>
      <c r="S26" s="78"/>
    </row>
    <row r="27" spans="2:19" x14ac:dyDescent="0.25">
      <c r="B27" s="11" t="s">
        <v>37</v>
      </c>
      <c r="C27" s="12"/>
      <c r="D27" s="12"/>
      <c r="E27" s="13"/>
      <c r="F27" s="14"/>
      <c r="G27" s="410"/>
      <c r="H27" s="393">
        <f>H28+H40+H45+H52+H58+H63</f>
        <v>19.340000000000003</v>
      </c>
      <c r="I27" s="393">
        <f t="shared" ref="I27:S27" si="1">I28+I40+I45+I52+I58+I63</f>
        <v>18.745000000000001</v>
      </c>
      <c r="J27" s="393">
        <f t="shared" si="1"/>
        <v>93.29</v>
      </c>
      <c r="K27" s="393">
        <f t="shared" si="1"/>
        <v>786.4</v>
      </c>
      <c r="L27" s="393">
        <f t="shared" si="1"/>
        <v>7.7850000000000001</v>
      </c>
      <c r="M27" s="393">
        <f t="shared" si="1"/>
        <v>0.17699999999999999</v>
      </c>
      <c r="N27" s="393">
        <f t="shared" si="1"/>
        <v>9.9000000000000005E-2</v>
      </c>
      <c r="O27" s="393">
        <f t="shared" si="1"/>
        <v>1.6095000000000002</v>
      </c>
      <c r="P27" s="393">
        <f t="shared" si="1"/>
        <v>84.809999999999988</v>
      </c>
      <c r="Q27" s="393">
        <f t="shared" si="1"/>
        <v>241.22999999999996</v>
      </c>
      <c r="R27" s="393">
        <f t="shared" si="1"/>
        <v>62.57</v>
      </c>
      <c r="S27" s="393">
        <f t="shared" si="1"/>
        <v>2.177</v>
      </c>
    </row>
    <row r="28" spans="2:19" x14ac:dyDescent="0.25">
      <c r="B28" s="563" t="s">
        <v>265</v>
      </c>
      <c r="C28" s="563"/>
      <c r="D28" s="563"/>
      <c r="E28" s="397"/>
      <c r="F28" s="80" t="s">
        <v>266</v>
      </c>
      <c r="G28" s="159"/>
      <c r="H28" s="393">
        <v>10.5</v>
      </c>
      <c r="I28" s="393">
        <v>4.7249999999999996</v>
      </c>
      <c r="J28" s="393">
        <v>8.85</v>
      </c>
      <c r="K28" s="10">
        <v>174</v>
      </c>
      <c r="L28" s="393">
        <v>0.82499999999999996</v>
      </c>
      <c r="M28" s="393">
        <v>0.08</v>
      </c>
      <c r="N28" s="393">
        <v>0.03</v>
      </c>
      <c r="O28" s="393">
        <v>0.78749999999999998</v>
      </c>
      <c r="P28" s="393">
        <v>14.39</v>
      </c>
      <c r="Q28" s="393">
        <v>79.87</v>
      </c>
      <c r="R28" s="393">
        <v>17.05</v>
      </c>
      <c r="S28" s="78">
        <v>0.39700000000000002</v>
      </c>
    </row>
    <row r="29" spans="2:19" ht="30" x14ac:dyDescent="0.25">
      <c r="B29" s="29" t="s">
        <v>267</v>
      </c>
      <c r="C29" s="392">
        <v>46</v>
      </c>
      <c r="D29" s="392">
        <v>30</v>
      </c>
      <c r="E29" s="83"/>
      <c r="F29" s="84"/>
      <c r="G29" s="398"/>
      <c r="H29" s="393"/>
      <c r="I29" s="393"/>
      <c r="J29" s="393"/>
      <c r="K29" s="10"/>
      <c r="L29" s="393"/>
      <c r="M29" s="393"/>
      <c r="N29" s="393"/>
      <c r="O29" s="393"/>
      <c r="P29" s="393"/>
      <c r="Q29" s="393"/>
      <c r="R29" s="393"/>
      <c r="S29" s="78"/>
    </row>
    <row r="30" spans="2:19" ht="30" x14ac:dyDescent="0.25">
      <c r="B30" s="29" t="s">
        <v>268</v>
      </c>
      <c r="C30" s="392">
        <v>55</v>
      </c>
      <c r="D30" s="392">
        <v>30</v>
      </c>
      <c r="E30" s="83"/>
      <c r="F30" s="84"/>
      <c r="G30" s="398"/>
      <c r="H30" s="393"/>
      <c r="I30" s="393"/>
      <c r="J30" s="393"/>
      <c r="K30" s="10"/>
      <c r="L30" s="393"/>
      <c r="M30" s="393"/>
      <c r="N30" s="393"/>
      <c r="O30" s="393"/>
      <c r="P30" s="393"/>
      <c r="Q30" s="393"/>
      <c r="R30" s="393"/>
      <c r="S30" s="78"/>
    </row>
    <row r="31" spans="2:19" ht="30" x14ac:dyDescent="0.25">
      <c r="B31" s="29" t="s">
        <v>269</v>
      </c>
      <c r="C31" s="392">
        <v>55</v>
      </c>
      <c r="D31" s="392">
        <v>32</v>
      </c>
      <c r="E31" s="83"/>
      <c r="F31" s="84"/>
      <c r="G31" s="398"/>
      <c r="H31" s="393"/>
      <c r="I31" s="393"/>
      <c r="J31" s="393"/>
      <c r="K31" s="10"/>
      <c r="L31" s="393"/>
      <c r="M31" s="393"/>
      <c r="N31" s="393"/>
      <c r="O31" s="393"/>
      <c r="P31" s="393"/>
      <c r="Q31" s="393"/>
      <c r="R31" s="393"/>
      <c r="S31" s="78"/>
    </row>
    <row r="32" spans="2:19" x14ac:dyDescent="0.25">
      <c r="B32" s="29" t="s">
        <v>40</v>
      </c>
      <c r="C32" s="392">
        <v>80</v>
      </c>
      <c r="D32" s="392">
        <v>60</v>
      </c>
      <c r="E32" s="83"/>
      <c r="F32" s="84"/>
      <c r="G32" s="398"/>
      <c r="H32" s="19"/>
      <c r="I32" s="19"/>
      <c r="J32" s="19"/>
      <c r="K32" s="20"/>
      <c r="L32" s="19"/>
      <c r="M32" s="19"/>
      <c r="N32" s="19"/>
      <c r="O32" s="19"/>
      <c r="P32" s="19"/>
      <c r="Q32" s="19"/>
      <c r="R32" s="19"/>
      <c r="S32" s="21"/>
    </row>
    <row r="33" spans="2:19" x14ac:dyDescent="0.25">
      <c r="B33" s="399" t="s">
        <v>41</v>
      </c>
      <c r="C33" s="392">
        <v>86</v>
      </c>
      <c r="D33" s="392">
        <v>60</v>
      </c>
      <c r="E33" s="83"/>
      <c r="F33" s="84"/>
      <c r="G33" s="398"/>
      <c r="H33" s="19"/>
      <c r="I33" s="19"/>
      <c r="J33" s="19"/>
      <c r="K33" s="20"/>
      <c r="L33" s="19"/>
      <c r="M33" s="19"/>
      <c r="N33" s="19"/>
      <c r="O33" s="19"/>
      <c r="P33" s="19"/>
      <c r="Q33" s="19"/>
      <c r="R33" s="19"/>
      <c r="S33" s="21"/>
    </row>
    <row r="34" spans="2:19" x14ac:dyDescent="0.25">
      <c r="B34" s="399" t="s">
        <v>122</v>
      </c>
      <c r="C34" s="392">
        <v>93</v>
      </c>
      <c r="D34" s="392">
        <v>60</v>
      </c>
      <c r="E34" s="17"/>
      <c r="F34" s="18"/>
      <c r="G34" s="398"/>
      <c r="H34" s="19"/>
      <c r="I34" s="19"/>
      <c r="J34" s="19"/>
      <c r="K34" s="20"/>
      <c r="L34" s="19"/>
      <c r="M34" s="19"/>
      <c r="N34" s="19"/>
      <c r="O34" s="19"/>
      <c r="P34" s="19"/>
      <c r="Q34" s="19"/>
      <c r="R34" s="19"/>
      <c r="S34" s="21"/>
    </row>
    <row r="35" spans="2:19" x14ac:dyDescent="0.25">
      <c r="B35" s="399" t="s">
        <v>91</v>
      </c>
      <c r="C35" s="392">
        <v>100</v>
      </c>
      <c r="D35" s="392">
        <v>60</v>
      </c>
      <c r="E35" s="17"/>
      <c r="F35" s="18"/>
      <c r="G35" s="398"/>
      <c r="H35" s="19"/>
      <c r="I35" s="19"/>
      <c r="J35" s="19"/>
      <c r="K35" s="20"/>
      <c r="L35" s="19"/>
      <c r="M35" s="19"/>
      <c r="N35" s="19"/>
      <c r="O35" s="19"/>
      <c r="P35" s="19"/>
      <c r="Q35" s="19"/>
      <c r="R35" s="19"/>
      <c r="S35" s="21"/>
    </row>
    <row r="36" spans="2:19" x14ac:dyDescent="0.25">
      <c r="B36" s="399" t="s">
        <v>46</v>
      </c>
      <c r="C36" s="392">
        <v>15</v>
      </c>
      <c r="D36" s="392">
        <v>13</v>
      </c>
      <c r="E36" s="17"/>
      <c r="F36" s="18"/>
      <c r="G36" s="398"/>
      <c r="H36" s="19"/>
      <c r="I36" s="19"/>
      <c r="J36" s="19"/>
      <c r="K36" s="20"/>
      <c r="L36" s="19"/>
      <c r="M36" s="19"/>
      <c r="N36" s="19"/>
      <c r="O36" s="19"/>
      <c r="P36" s="19"/>
      <c r="Q36" s="19"/>
      <c r="R36" s="19"/>
      <c r="S36" s="21"/>
    </row>
    <row r="37" spans="2:19" x14ac:dyDescent="0.25">
      <c r="B37" s="399" t="s">
        <v>29</v>
      </c>
      <c r="C37" s="392">
        <v>2</v>
      </c>
      <c r="D37" s="392">
        <v>2</v>
      </c>
      <c r="E37" s="17"/>
      <c r="F37" s="18"/>
      <c r="G37" s="398"/>
      <c r="H37" s="19"/>
      <c r="I37" s="19"/>
      <c r="J37" s="19"/>
      <c r="K37" s="20"/>
      <c r="L37" s="19"/>
      <c r="M37" s="19"/>
      <c r="N37" s="19"/>
      <c r="O37" s="19"/>
      <c r="P37" s="19"/>
      <c r="Q37" s="19"/>
      <c r="R37" s="19"/>
      <c r="S37" s="21"/>
    </row>
    <row r="38" spans="2:19" x14ac:dyDescent="0.25">
      <c r="B38" s="399" t="s">
        <v>270</v>
      </c>
      <c r="C38" s="392">
        <v>0.4</v>
      </c>
      <c r="D38" s="392">
        <v>0.4</v>
      </c>
      <c r="E38" s="17"/>
      <c r="F38" s="18"/>
      <c r="G38" s="398"/>
      <c r="H38" s="19"/>
      <c r="I38" s="19"/>
      <c r="J38" s="19"/>
      <c r="K38" s="20"/>
      <c r="L38" s="19"/>
      <c r="M38" s="19"/>
      <c r="N38" s="19"/>
      <c r="O38" s="19"/>
      <c r="P38" s="19"/>
      <c r="Q38" s="19"/>
      <c r="R38" s="19"/>
      <c r="S38" s="21"/>
    </row>
    <row r="39" spans="2:19" s="39" customFormat="1" x14ac:dyDescent="0.25">
      <c r="B39" s="472"/>
      <c r="C39" s="450"/>
      <c r="D39" s="450"/>
      <c r="E39" s="17"/>
      <c r="F39" s="18"/>
      <c r="G39" s="398"/>
      <c r="H39" s="19"/>
      <c r="I39" s="19"/>
      <c r="J39" s="19"/>
      <c r="K39" s="20"/>
      <c r="L39" s="19"/>
      <c r="M39" s="19"/>
      <c r="N39" s="19"/>
      <c r="O39" s="19"/>
      <c r="P39" s="19"/>
      <c r="Q39" s="19"/>
      <c r="R39" s="19"/>
      <c r="S39" s="21"/>
    </row>
    <row r="40" spans="2:19" x14ac:dyDescent="0.25">
      <c r="B40" s="212" t="s">
        <v>328</v>
      </c>
      <c r="C40" s="213"/>
      <c r="D40" s="213"/>
      <c r="E40" s="214"/>
      <c r="F40" s="241">
        <v>150</v>
      </c>
      <c r="G40" s="509"/>
      <c r="H40" s="210">
        <v>2.34</v>
      </c>
      <c r="I40" s="210">
        <v>2.76</v>
      </c>
      <c r="J40" s="210">
        <v>14.4</v>
      </c>
      <c r="K40" s="210">
        <v>197.4</v>
      </c>
      <c r="L40" s="511">
        <v>1.74</v>
      </c>
      <c r="M40" s="511">
        <v>3.5999999999999997E-2</v>
      </c>
      <c r="N40" s="511">
        <v>1.2E-2</v>
      </c>
      <c r="O40" s="511">
        <v>0.13200000000000001</v>
      </c>
      <c r="P40" s="511">
        <v>28.74</v>
      </c>
      <c r="Q40" s="511">
        <v>61.44</v>
      </c>
      <c r="R40" s="511">
        <v>20.7</v>
      </c>
      <c r="S40" s="511">
        <v>0.42</v>
      </c>
    </row>
    <row r="41" spans="2:19" x14ac:dyDescent="0.25">
      <c r="B41" s="215" t="s">
        <v>329</v>
      </c>
      <c r="C41" s="216">
        <v>50</v>
      </c>
      <c r="D41" s="215">
        <v>50</v>
      </c>
      <c r="E41" s="214"/>
      <c r="F41" s="241"/>
      <c r="G41" s="509"/>
      <c r="H41" s="210"/>
      <c r="I41" s="210"/>
      <c r="J41" s="210"/>
      <c r="K41" s="210"/>
      <c r="L41" s="511"/>
      <c r="M41" s="511"/>
      <c r="N41" s="511"/>
      <c r="O41" s="511"/>
      <c r="P41" s="511"/>
      <c r="Q41" s="511"/>
      <c r="R41" s="511"/>
      <c r="S41" s="511"/>
    </row>
    <row r="42" spans="2:19" x14ac:dyDescent="0.25">
      <c r="B42" s="217" t="s">
        <v>29</v>
      </c>
      <c r="C42" s="216">
        <v>5</v>
      </c>
      <c r="D42" s="215">
        <v>5</v>
      </c>
      <c r="E42" s="214"/>
      <c r="F42" s="241"/>
      <c r="G42" s="509"/>
      <c r="H42" s="210"/>
      <c r="I42" s="210"/>
      <c r="J42" s="210"/>
      <c r="K42" s="210"/>
      <c r="L42" s="511"/>
      <c r="M42" s="511"/>
      <c r="N42" s="511"/>
      <c r="O42" s="511"/>
      <c r="P42" s="511"/>
      <c r="Q42" s="511"/>
      <c r="R42" s="511"/>
      <c r="S42" s="511"/>
    </row>
    <row r="43" spans="2:19" x14ac:dyDescent="0.25">
      <c r="B43" s="218" t="s">
        <v>113</v>
      </c>
      <c r="C43" s="213">
        <v>2</v>
      </c>
      <c r="D43" s="213">
        <v>2</v>
      </c>
      <c r="E43" s="214"/>
      <c r="F43" s="241"/>
      <c r="G43" s="509"/>
      <c r="H43" s="210"/>
      <c r="I43" s="210"/>
      <c r="J43" s="210"/>
      <c r="K43" s="210"/>
      <c r="L43" s="511"/>
      <c r="M43" s="511"/>
      <c r="N43" s="511"/>
      <c r="O43" s="511"/>
      <c r="P43" s="511"/>
      <c r="Q43" s="511"/>
      <c r="R43" s="511"/>
      <c r="S43" s="511"/>
    </row>
    <row r="44" spans="2:19" x14ac:dyDescent="0.25">
      <c r="B44" s="218"/>
      <c r="C44" s="213"/>
      <c r="D44" s="213"/>
      <c r="E44" s="214"/>
      <c r="F44" s="241"/>
      <c r="G44" s="509"/>
      <c r="H44" s="210"/>
      <c r="I44" s="210"/>
      <c r="J44" s="210"/>
      <c r="K44" s="210"/>
      <c r="L44" s="511"/>
      <c r="M44" s="511"/>
      <c r="N44" s="511"/>
      <c r="O44" s="511"/>
      <c r="P44" s="511"/>
      <c r="Q44" s="511"/>
      <c r="R44" s="511"/>
      <c r="S44" s="511"/>
    </row>
    <row r="45" spans="2:19" x14ac:dyDescent="0.25">
      <c r="B45" s="28" t="s">
        <v>163</v>
      </c>
      <c r="C45" s="58"/>
      <c r="D45" s="58"/>
      <c r="E45" s="397"/>
      <c r="F45" s="82">
        <v>90</v>
      </c>
      <c r="G45" s="159"/>
      <c r="H45" s="393">
        <v>4.8</v>
      </c>
      <c r="I45" s="393">
        <v>7.9</v>
      </c>
      <c r="J45" s="393">
        <v>46.5</v>
      </c>
      <c r="K45" s="10">
        <v>207</v>
      </c>
      <c r="L45" s="393">
        <v>3.22</v>
      </c>
      <c r="M45" s="393">
        <v>2.5000000000000001E-2</v>
      </c>
      <c r="N45" s="393">
        <v>2.5000000000000001E-2</v>
      </c>
      <c r="O45" s="393">
        <v>0.23</v>
      </c>
      <c r="P45" s="393">
        <v>25.36</v>
      </c>
      <c r="Q45" s="393">
        <v>67.14</v>
      </c>
      <c r="R45" s="393">
        <v>13.76</v>
      </c>
      <c r="S45" s="78">
        <v>0.7</v>
      </c>
    </row>
    <row r="46" spans="2:19" x14ac:dyDescent="0.25">
      <c r="B46" s="30" t="s">
        <v>88</v>
      </c>
      <c r="C46" s="44">
        <v>40</v>
      </c>
      <c r="D46" s="29">
        <v>34</v>
      </c>
      <c r="E46" s="79"/>
      <c r="F46" s="80"/>
      <c r="G46" s="159"/>
      <c r="H46" s="393"/>
      <c r="I46" s="393"/>
      <c r="J46" s="393"/>
      <c r="K46" s="10"/>
      <c r="L46" s="393"/>
      <c r="M46" s="393"/>
      <c r="N46" s="393"/>
      <c r="O46" s="393"/>
      <c r="P46" s="393"/>
      <c r="Q46" s="393"/>
      <c r="R46" s="393"/>
      <c r="S46" s="78"/>
    </row>
    <row r="47" spans="2:19" x14ac:dyDescent="0.25">
      <c r="B47" s="30" t="s">
        <v>99</v>
      </c>
      <c r="C47" s="44">
        <v>46</v>
      </c>
      <c r="D47" s="29">
        <v>34</v>
      </c>
      <c r="E47" s="79"/>
      <c r="F47" s="80"/>
      <c r="G47" s="159"/>
      <c r="H47" s="393"/>
      <c r="I47" s="393"/>
      <c r="J47" s="393"/>
      <c r="K47" s="10"/>
      <c r="L47" s="393"/>
      <c r="M47" s="393"/>
      <c r="N47" s="393"/>
      <c r="O47" s="393"/>
      <c r="P47" s="393"/>
      <c r="Q47" s="393"/>
      <c r="R47" s="393"/>
      <c r="S47" s="78"/>
    </row>
    <row r="48" spans="2:19" x14ac:dyDescent="0.25">
      <c r="B48" s="30" t="s">
        <v>58</v>
      </c>
      <c r="C48" s="58">
        <v>4</v>
      </c>
      <c r="D48" s="58">
        <v>4</v>
      </c>
      <c r="E48" s="79"/>
      <c r="F48" s="80"/>
      <c r="G48" s="159"/>
      <c r="H48" s="393"/>
      <c r="I48" s="393"/>
      <c r="J48" s="393"/>
      <c r="K48" s="10"/>
      <c r="L48" s="393"/>
      <c r="M48" s="393"/>
      <c r="N48" s="393"/>
      <c r="O48" s="393"/>
      <c r="P48" s="393"/>
      <c r="Q48" s="393"/>
      <c r="R48" s="393"/>
      <c r="S48" s="78"/>
    </row>
    <row r="49" spans="2:19" x14ac:dyDescent="0.25">
      <c r="B49" s="31" t="s">
        <v>46</v>
      </c>
      <c r="C49" s="58">
        <v>6</v>
      </c>
      <c r="D49" s="58">
        <v>5</v>
      </c>
      <c r="E49" s="79"/>
      <c r="F49" s="80"/>
      <c r="G49" s="159"/>
      <c r="H49" s="393"/>
      <c r="I49" s="393"/>
      <c r="J49" s="393"/>
      <c r="K49" s="10"/>
      <c r="L49" s="393"/>
      <c r="M49" s="393"/>
      <c r="N49" s="393"/>
      <c r="O49" s="393"/>
      <c r="P49" s="393"/>
      <c r="Q49" s="393"/>
      <c r="R49" s="393"/>
      <c r="S49" s="78"/>
    </row>
    <row r="50" spans="2:19" x14ac:dyDescent="0.25">
      <c r="B50" s="30" t="s">
        <v>56</v>
      </c>
      <c r="C50" s="58">
        <v>3</v>
      </c>
      <c r="D50" s="58">
        <v>3</v>
      </c>
      <c r="E50" s="79"/>
      <c r="F50" s="80"/>
      <c r="G50" s="159"/>
      <c r="H50" s="393"/>
      <c r="I50" s="393"/>
      <c r="J50" s="393"/>
      <c r="K50" s="10"/>
      <c r="L50" s="393"/>
      <c r="M50" s="393"/>
      <c r="N50" s="393"/>
      <c r="O50" s="393"/>
      <c r="P50" s="393"/>
      <c r="Q50" s="393"/>
      <c r="R50" s="393"/>
      <c r="S50" s="78"/>
    </row>
    <row r="51" spans="2:19" x14ac:dyDescent="0.25">
      <c r="B51" s="30" t="s">
        <v>119</v>
      </c>
      <c r="C51" s="58">
        <v>26</v>
      </c>
      <c r="D51" s="58">
        <v>26</v>
      </c>
      <c r="E51" s="79"/>
      <c r="F51" s="80"/>
      <c r="G51" s="159"/>
      <c r="H51" s="393"/>
      <c r="I51" s="393"/>
      <c r="J51" s="393"/>
      <c r="K51" s="10"/>
      <c r="L51" s="393"/>
      <c r="M51" s="393"/>
      <c r="N51" s="393"/>
      <c r="O51" s="393"/>
      <c r="P51" s="393"/>
      <c r="Q51" s="393"/>
      <c r="R51" s="393"/>
      <c r="S51" s="78"/>
    </row>
    <row r="52" spans="2:19" x14ac:dyDescent="0.25">
      <c r="B52" s="394" t="s">
        <v>271</v>
      </c>
      <c r="C52" s="85"/>
      <c r="D52" s="85"/>
      <c r="E52" s="397"/>
      <c r="F52" s="80">
        <v>30</v>
      </c>
      <c r="G52" s="159"/>
      <c r="H52" s="393">
        <v>0.3</v>
      </c>
      <c r="I52" s="393">
        <v>2.16</v>
      </c>
      <c r="J52" s="393">
        <v>0.84</v>
      </c>
      <c r="K52" s="10">
        <v>53</v>
      </c>
      <c r="L52" s="393">
        <v>0</v>
      </c>
      <c r="M52" s="393">
        <v>6.0000000000000001E-3</v>
      </c>
      <c r="N52" s="393">
        <v>1.2E-2</v>
      </c>
      <c r="O52" s="393">
        <v>0.06</v>
      </c>
      <c r="P52" s="393">
        <v>7.14</v>
      </c>
      <c r="Q52" s="393">
        <v>5.6</v>
      </c>
      <c r="R52" s="393">
        <v>0.75</v>
      </c>
      <c r="S52" s="78">
        <v>0</v>
      </c>
    </row>
    <row r="53" spans="2:19" x14ac:dyDescent="0.25">
      <c r="B53" s="30" t="s">
        <v>95</v>
      </c>
      <c r="C53" s="58">
        <v>10</v>
      </c>
      <c r="D53" s="58">
        <v>10</v>
      </c>
      <c r="E53" s="214"/>
      <c r="F53" s="80"/>
      <c r="G53" s="159"/>
      <c r="H53" s="393"/>
      <c r="I53" s="393"/>
      <c r="J53" s="393"/>
      <c r="K53" s="10"/>
      <c r="L53" s="393"/>
      <c r="M53" s="393"/>
      <c r="N53" s="393"/>
      <c r="O53" s="393"/>
      <c r="P53" s="393"/>
      <c r="Q53" s="393"/>
      <c r="R53" s="393"/>
      <c r="S53" s="78"/>
    </row>
    <row r="54" spans="2:19" x14ac:dyDescent="0.25">
      <c r="B54" s="44" t="s">
        <v>101</v>
      </c>
      <c r="C54" s="85">
        <v>0.9</v>
      </c>
      <c r="D54" s="85">
        <v>0.9</v>
      </c>
      <c r="E54" s="79"/>
      <c r="F54" s="80"/>
      <c r="G54" s="159"/>
      <c r="H54" s="393"/>
      <c r="I54" s="393"/>
      <c r="J54" s="393"/>
      <c r="K54" s="10"/>
      <c r="L54" s="393"/>
      <c r="M54" s="393"/>
      <c r="N54" s="393"/>
      <c r="O54" s="393"/>
      <c r="P54" s="393"/>
      <c r="Q54" s="393"/>
      <c r="R54" s="393"/>
      <c r="S54" s="78"/>
    </row>
    <row r="55" spans="2:19" x14ac:dyDescent="0.25">
      <c r="B55" s="44" t="s">
        <v>272</v>
      </c>
      <c r="C55" s="85">
        <v>21</v>
      </c>
      <c r="D55" s="85">
        <v>21</v>
      </c>
      <c r="E55" s="79"/>
      <c r="F55" s="80"/>
      <c r="G55" s="159"/>
      <c r="H55" s="393"/>
      <c r="I55" s="393"/>
      <c r="J55" s="393"/>
      <c r="K55" s="10"/>
      <c r="L55" s="393"/>
      <c r="M55" s="393"/>
      <c r="N55" s="393"/>
      <c r="O55" s="393"/>
      <c r="P55" s="393"/>
      <c r="Q55" s="393"/>
      <c r="R55" s="393"/>
      <c r="S55" s="78"/>
    </row>
    <row r="56" spans="2:19" x14ac:dyDescent="0.25">
      <c r="B56" s="44" t="s">
        <v>29</v>
      </c>
      <c r="C56" s="85">
        <v>0.9</v>
      </c>
      <c r="D56" s="85">
        <v>0.9</v>
      </c>
      <c r="E56" s="79"/>
      <c r="F56" s="80"/>
      <c r="G56" s="159"/>
      <c r="H56" s="393"/>
      <c r="I56" s="393"/>
      <c r="J56" s="393"/>
      <c r="K56" s="10"/>
      <c r="L56" s="393"/>
      <c r="M56" s="393"/>
      <c r="N56" s="393"/>
      <c r="O56" s="393"/>
      <c r="P56" s="393"/>
      <c r="Q56" s="393"/>
      <c r="R56" s="393"/>
      <c r="S56" s="78"/>
    </row>
    <row r="57" spans="2:19" s="39" customFormat="1" x14ac:dyDescent="0.25">
      <c r="B57" s="44"/>
      <c r="C57" s="85"/>
      <c r="D57" s="85"/>
      <c r="E57" s="79"/>
      <c r="F57" s="80"/>
      <c r="G57" s="159"/>
      <c r="H57" s="455"/>
      <c r="I57" s="455"/>
      <c r="J57" s="455"/>
      <c r="K57" s="10"/>
      <c r="L57" s="455"/>
      <c r="M57" s="455"/>
      <c r="N57" s="455"/>
      <c r="O57" s="455"/>
      <c r="P57" s="455"/>
      <c r="Q57" s="455"/>
      <c r="R57" s="455"/>
      <c r="S57" s="78"/>
    </row>
    <row r="58" spans="2:19" x14ac:dyDescent="0.25">
      <c r="B58" s="554" t="s">
        <v>322</v>
      </c>
      <c r="C58" s="554"/>
      <c r="D58" s="554"/>
      <c r="E58" s="214"/>
      <c r="F58" s="241">
        <v>200</v>
      </c>
      <c r="G58" s="531"/>
      <c r="H58" s="532">
        <v>0.1</v>
      </c>
      <c r="I58" s="532">
        <v>0</v>
      </c>
      <c r="J58" s="532">
        <v>13.9</v>
      </c>
      <c r="K58" s="529">
        <v>56</v>
      </c>
      <c r="L58" s="532">
        <v>2</v>
      </c>
      <c r="M58" s="532">
        <v>0</v>
      </c>
      <c r="N58" s="532">
        <v>0.02</v>
      </c>
      <c r="O58" s="532">
        <v>0.01</v>
      </c>
      <c r="P58" s="532">
        <v>2.41</v>
      </c>
      <c r="Q58" s="532">
        <v>1.6</v>
      </c>
      <c r="R58" s="532">
        <v>0.6</v>
      </c>
      <c r="S58" s="532">
        <v>7.0000000000000007E-2</v>
      </c>
    </row>
    <row r="59" spans="2:19" x14ac:dyDescent="0.25">
      <c r="B59" s="216" t="s">
        <v>73</v>
      </c>
      <c r="C59" s="531">
        <v>0.5</v>
      </c>
      <c r="D59" s="531">
        <v>0.5</v>
      </c>
      <c r="E59" s="244"/>
      <c r="F59" s="531"/>
      <c r="G59" s="222"/>
      <c r="H59" s="532"/>
      <c r="I59" s="532"/>
      <c r="J59" s="532"/>
      <c r="K59" s="529"/>
      <c r="L59" s="532"/>
      <c r="M59" s="532"/>
      <c r="N59" s="532"/>
      <c r="O59" s="532"/>
      <c r="P59" s="532"/>
      <c r="Q59" s="532"/>
      <c r="R59" s="532"/>
      <c r="S59" s="532"/>
    </row>
    <row r="60" spans="2:19" x14ac:dyDescent="0.25">
      <c r="B60" s="216" t="s">
        <v>27</v>
      </c>
      <c r="C60" s="531">
        <v>10</v>
      </c>
      <c r="D60" s="531">
        <v>10</v>
      </c>
      <c r="E60" s="244"/>
      <c r="F60" s="531"/>
      <c r="G60" s="222"/>
      <c r="H60" s="532"/>
      <c r="I60" s="532"/>
      <c r="J60" s="532"/>
      <c r="K60" s="529"/>
      <c r="L60" s="532"/>
      <c r="M60" s="532"/>
      <c r="N60" s="532"/>
      <c r="O60" s="532"/>
      <c r="P60" s="532"/>
      <c r="Q60" s="532"/>
      <c r="R60" s="532"/>
      <c r="S60" s="532"/>
    </row>
    <row r="61" spans="2:19" s="39" customFormat="1" x14ac:dyDescent="0.25">
      <c r="B61" s="216"/>
      <c r="C61" s="531"/>
      <c r="D61" s="531"/>
      <c r="E61" s="244"/>
      <c r="F61" s="531"/>
      <c r="G61" s="222"/>
      <c r="H61" s="532"/>
      <c r="I61" s="532"/>
      <c r="J61" s="532"/>
      <c r="K61" s="529"/>
      <c r="L61" s="532"/>
      <c r="M61" s="532"/>
      <c r="N61" s="532"/>
      <c r="O61" s="532"/>
      <c r="P61" s="532"/>
      <c r="Q61" s="532"/>
      <c r="R61" s="532"/>
      <c r="S61" s="532"/>
    </row>
    <row r="62" spans="2:19" s="39" customFormat="1" x14ac:dyDescent="0.25">
      <c r="B62" s="216"/>
      <c r="C62" s="531"/>
      <c r="D62" s="531"/>
      <c r="E62" s="251"/>
      <c r="F62" s="251"/>
      <c r="G62" s="222"/>
      <c r="H62" s="532"/>
      <c r="I62" s="532"/>
      <c r="J62" s="532"/>
      <c r="K62" s="529"/>
      <c r="L62" s="532"/>
      <c r="M62" s="532"/>
      <c r="N62" s="532"/>
      <c r="O62" s="532"/>
      <c r="P62" s="532"/>
      <c r="Q62" s="532"/>
      <c r="R62" s="532"/>
      <c r="S62" s="532"/>
    </row>
    <row r="63" spans="2:19" x14ac:dyDescent="0.25">
      <c r="B63" s="514" t="s">
        <v>320</v>
      </c>
      <c r="C63" s="85">
        <v>60</v>
      </c>
      <c r="D63" s="85">
        <v>60</v>
      </c>
      <c r="E63" s="397"/>
      <c r="F63" s="80">
        <v>60</v>
      </c>
      <c r="G63" s="159"/>
      <c r="H63" s="467">
        <v>1.3</v>
      </c>
      <c r="I63" s="467">
        <v>1.2</v>
      </c>
      <c r="J63" s="467">
        <v>8.8000000000000007</v>
      </c>
      <c r="K63" s="10">
        <v>99</v>
      </c>
      <c r="L63" s="395">
        <v>0</v>
      </c>
      <c r="M63" s="393">
        <v>0.03</v>
      </c>
      <c r="N63" s="393">
        <v>0</v>
      </c>
      <c r="O63" s="393">
        <v>0.39</v>
      </c>
      <c r="P63" s="393">
        <v>6.77</v>
      </c>
      <c r="Q63" s="393">
        <v>25.58</v>
      </c>
      <c r="R63" s="393">
        <v>9.7100000000000009</v>
      </c>
      <c r="S63" s="393">
        <v>0.59</v>
      </c>
    </row>
    <row r="64" spans="2:19" x14ac:dyDescent="0.25">
      <c r="B64" s="156"/>
      <c r="C64" s="103"/>
      <c r="D64" s="103"/>
      <c r="E64" s="400"/>
      <c r="F64" s="32">
        <v>730</v>
      </c>
      <c r="G64" s="401"/>
      <c r="H64" s="393"/>
      <c r="I64" s="393"/>
      <c r="J64" s="393"/>
      <c r="K64" s="10"/>
      <c r="L64" s="393"/>
      <c r="M64" s="393"/>
      <c r="N64" s="393"/>
      <c r="O64" s="393"/>
      <c r="P64" s="393"/>
      <c r="Q64" s="393"/>
      <c r="R64" s="393"/>
      <c r="S64" s="78"/>
    </row>
    <row r="65" spans="2:19" ht="14.25" customHeight="1" x14ac:dyDescent="0.25">
      <c r="B65" s="44"/>
      <c r="C65" s="85"/>
      <c r="D65" s="85"/>
      <c r="E65" s="117"/>
      <c r="F65" s="92"/>
      <c r="G65" s="159"/>
      <c r="H65" s="393"/>
      <c r="I65" s="393"/>
      <c r="J65" s="393"/>
      <c r="K65" s="10"/>
      <c r="L65" s="393"/>
      <c r="M65" s="393"/>
      <c r="N65" s="393"/>
      <c r="O65" s="393"/>
      <c r="P65" s="393"/>
      <c r="Q65" s="393"/>
      <c r="R65" s="393"/>
      <c r="S65" s="78"/>
    </row>
    <row r="66" spans="2:19" x14ac:dyDescent="0.25">
      <c r="B66" s="11" t="s">
        <v>74</v>
      </c>
      <c r="C66" s="60"/>
      <c r="D66" s="60"/>
      <c r="E66" s="94"/>
      <c r="F66" s="95"/>
      <c r="G66" s="159"/>
      <c r="H66" s="93">
        <f>H5+H27</f>
        <v>38.57</v>
      </c>
      <c r="I66" s="93">
        <f t="shared" ref="I66:S66" si="2">I5+I27</f>
        <v>39.869999999999997</v>
      </c>
      <c r="J66" s="93">
        <f t="shared" si="2"/>
        <v>168.84800000000001</v>
      </c>
      <c r="K66" s="93">
        <f t="shared" si="2"/>
        <v>1372.3400000000001</v>
      </c>
      <c r="L66" s="93">
        <f t="shared" si="2"/>
        <v>15.484999999999999</v>
      </c>
      <c r="M66" s="93">
        <f t="shared" si="2"/>
        <v>0.33299999999999996</v>
      </c>
      <c r="N66" s="93">
        <f t="shared" si="2"/>
        <v>40.155999999999999</v>
      </c>
      <c r="O66" s="93">
        <f t="shared" si="2"/>
        <v>2.2854999999999999</v>
      </c>
      <c r="P66" s="93">
        <f t="shared" si="2"/>
        <v>375.97700000000003</v>
      </c>
      <c r="Q66" s="93">
        <f t="shared" si="2"/>
        <v>589.98699999999997</v>
      </c>
      <c r="R66" s="93">
        <f t="shared" si="2"/>
        <v>100.41200000000001</v>
      </c>
      <c r="S66" s="93">
        <f t="shared" si="2"/>
        <v>4.7949999999999999</v>
      </c>
    </row>
  </sheetData>
  <mergeCells count="13">
    <mergeCell ref="B28:D28"/>
    <mergeCell ref="B58:D58"/>
    <mergeCell ref="B6:D6"/>
    <mergeCell ref="B12:D12"/>
    <mergeCell ref="B16:D16"/>
    <mergeCell ref="B1:S1"/>
    <mergeCell ref="B2:S2"/>
    <mergeCell ref="B3:B4"/>
    <mergeCell ref="C3:C4"/>
    <mergeCell ref="D3:D4"/>
    <mergeCell ref="G3:K3"/>
    <mergeCell ref="L3:O3"/>
    <mergeCell ref="P3:S3"/>
  </mergeCells>
  <pageMargins left="0.70833333333333304" right="0.118055555555556" top="0.35416666666666702" bottom="0.35416666666666702" header="0.51180555555555496" footer="0.51180555555555496"/>
  <pageSetup paperSize="9" scale="53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view="pageBreakPreview" topLeftCell="A58" zoomScale="75" zoomScaleNormal="78" zoomScalePageLayoutView="75" workbookViewId="0">
      <selection activeCell="B46" sqref="B46"/>
    </sheetView>
  </sheetViews>
  <sheetFormatPr defaultColWidth="8.7109375" defaultRowHeight="15" x14ac:dyDescent="0.25"/>
  <cols>
    <col min="1" max="1" width="3.42578125" customWidth="1"/>
    <col min="2" max="2" width="34.7109375" customWidth="1"/>
    <col min="3" max="3" width="10.85546875" customWidth="1"/>
    <col min="4" max="4" width="10.28515625" customWidth="1"/>
    <col min="5" max="5" width="11.42578125" style="1" customWidth="1"/>
    <col min="6" max="6" width="11.42578125" style="2" customWidth="1"/>
    <col min="7" max="7" width="9" customWidth="1"/>
    <col min="8" max="10" width="9.140625" style="3" customWidth="1"/>
    <col min="11" max="11" width="9.140625" style="4" customWidth="1"/>
    <col min="12" max="18" width="9.140625" style="3" customWidth="1"/>
    <col min="19" max="19" width="9.140625" style="86" customWidth="1"/>
    <col min="20" max="20" width="4.28515625" customWidth="1"/>
  </cols>
  <sheetData>
    <row r="1" spans="1:20" ht="21" x14ac:dyDescent="0.35">
      <c r="A1" s="39"/>
      <c r="B1" s="546" t="s">
        <v>164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</row>
    <row r="2" spans="1:20" ht="15" customHeight="1" x14ac:dyDescent="0.25">
      <c r="A2" s="39"/>
      <c r="B2" s="560" t="s">
        <v>3</v>
      </c>
      <c r="C2" s="561" t="s">
        <v>4</v>
      </c>
      <c r="D2" s="561" t="s">
        <v>5</v>
      </c>
      <c r="E2" s="262"/>
      <c r="F2" s="262"/>
      <c r="G2" s="562" t="s">
        <v>6</v>
      </c>
      <c r="H2" s="562"/>
      <c r="I2" s="562"/>
      <c r="J2" s="562"/>
      <c r="K2" s="562"/>
      <c r="L2" s="550" t="s">
        <v>7</v>
      </c>
      <c r="M2" s="550"/>
      <c r="N2" s="550"/>
      <c r="O2" s="550"/>
      <c r="P2" s="549" t="s">
        <v>8</v>
      </c>
      <c r="Q2" s="549"/>
      <c r="R2" s="549"/>
      <c r="S2" s="549"/>
    </row>
    <row r="3" spans="1:20" ht="42.6" customHeight="1" x14ac:dyDescent="0.25">
      <c r="A3" s="39"/>
      <c r="B3" s="560"/>
      <c r="C3" s="561"/>
      <c r="D3" s="561"/>
      <c r="E3" s="263"/>
      <c r="F3" s="220" t="s">
        <v>9</v>
      </c>
      <c r="G3" s="264"/>
      <c r="H3" s="210" t="s">
        <v>10</v>
      </c>
      <c r="I3" s="210" t="s">
        <v>11</v>
      </c>
      <c r="J3" s="210" t="s">
        <v>12</v>
      </c>
      <c r="K3" s="265" t="s">
        <v>13</v>
      </c>
      <c r="L3" s="155" t="s">
        <v>14</v>
      </c>
      <c r="M3" s="155" t="s">
        <v>15</v>
      </c>
      <c r="N3" s="157" t="s">
        <v>16</v>
      </c>
      <c r="O3" s="157" t="s">
        <v>17</v>
      </c>
      <c r="P3" s="155" t="s">
        <v>18</v>
      </c>
      <c r="Q3" s="155" t="s">
        <v>19</v>
      </c>
      <c r="R3" s="155" t="s">
        <v>20</v>
      </c>
      <c r="S3" s="78" t="s">
        <v>21</v>
      </c>
    </row>
    <row r="4" spans="1:20" ht="15.75" x14ac:dyDescent="0.25">
      <c r="A4" s="39"/>
      <c r="B4" s="224" t="s">
        <v>22</v>
      </c>
      <c r="C4" s="225"/>
      <c r="D4" s="225"/>
      <c r="E4" s="225"/>
      <c r="F4" s="209" t="s">
        <v>250</v>
      </c>
      <c r="G4" s="209" t="s">
        <v>249</v>
      </c>
      <c r="H4" s="210">
        <f>H5+H11+H16+H21+H26+H22</f>
        <v>16.126000000000001</v>
      </c>
      <c r="I4" s="210">
        <f t="shared" ref="I4:S4" si="0">I5+I11+I16+I21+I26+I22</f>
        <v>24.774999999999999</v>
      </c>
      <c r="J4" s="210">
        <f t="shared" si="0"/>
        <v>69.618000000000009</v>
      </c>
      <c r="K4" s="210">
        <f t="shared" si="0"/>
        <v>637.69000000000005</v>
      </c>
      <c r="L4" s="210">
        <f t="shared" si="0"/>
        <v>21.568999999999999</v>
      </c>
      <c r="M4" s="210">
        <f t="shared" si="0"/>
        <v>4.1379999999999999</v>
      </c>
      <c r="N4" s="210">
        <f t="shared" si="0"/>
        <v>4.9720000000000004</v>
      </c>
      <c r="O4" s="210">
        <f t="shared" si="0"/>
        <v>1.032</v>
      </c>
      <c r="P4" s="210">
        <f t="shared" si="0"/>
        <v>252.21700000000001</v>
      </c>
      <c r="Q4" s="210">
        <f t="shared" si="0"/>
        <v>352.11700000000002</v>
      </c>
      <c r="R4" s="210">
        <f t="shared" si="0"/>
        <v>50.031999999999996</v>
      </c>
      <c r="S4" s="210">
        <f t="shared" si="0"/>
        <v>5.8979999999999997</v>
      </c>
    </row>
    <row r="5" spans="1:20" ht="16.899999999999999" customHeight="1" x14ac:dyDescent="0.25">
      <c r="A5" s="39"/>
      <c r="B5" s="565" t="s">
        <v>230</v>
      </c>
      <c r="C5" s="565"/>
      <c r="D5" s="565"/>
      <c r="E5" s="214"/>
      <c r="F5" s="241" t="s">
        <v>212</v>
      </c>
      <c r="G5" s="220"/>
      <c r="H5" s="210">
        <v>7.4260000000000002</v>
      </c>
      <c r="I5" s="210">
        <v>10.824999999999999</v>
      </c>
      <c r="J5" s="210">
        <v>0.17799999999999999</v>
      </c>
      <c r="K5" s="265">
        <v>127.94</v>
      </c>
      <c r="L5" s="169">
        <v>0</v>
      </c>
      <c r="M5" s="169">
        <v>2.5999999999999999E-2</v>
      </c>
      <c r="N5" s="169">
        <v>1.7000000000000001E-2</v>
      </c>
      <c r="O5" s="169">
        <v>0.36599999999999999</v>
      </c>
      <c r="P5" s="169">
        <v>15.567</v>
      </c>
      <c r="Q5" s="169">
        <v>116.767</v>
      </c>
      <c r="R5" s="169">
        <v>1.252</v>
      </c>
      <c r="S5" s="78">
        <v>2.218</v>
      </c>
      <c r="T5" s="39"/>
    </row>
    <row r="6" spans="1:20" x14ac:dyDescent="0.25">
      <c r="A6" s="39"/>
      <c r="B6" s="266" t="s">
        <v>58</v>
      </c>
      <c r="C6" s="220">
        <v>32.5</v>
      </c>
      <c r="D6" s="220">
        <v>32.5</v>
      </c>
      <c r="E6" s="267"/>
      <c r="F6" s="220"/>
      <c r="G6" s="222"/>
      <c r="H6" s="210"/>
      <c r="I6" s="210"/>
      <c r="J6" s="210"/>
      <c r="K6" s="265"/>
      <c r="L6" s="169"/>
      <c r="M6" s="169"/>
      <c r="N6" s="169"/>
      <c r="O6" s="169"/>
      <c r="P6" s="169"/>
      <c r="Q6" s="169"/>
      <c r="R6" s="169"/>
      <c r="S6" s="78"/>
      <c r="T6" s="39"/>
    </row>
    <row r="7" spans="1:20" x14ac:dyDescent="0.25">
      <c r="A7" s="39"/>
      <c r="B7" s="215" t="s">
        <v>190</v>
      </c>
      <c r="C7" s="220">
        <v>190</v>
      </c>
      <c r="D7" s="220">
        <v>190</v>
      </c>
      <c r="E7" s="267"/>
      <c r="F7" s="220"/>
      <c r="G7" s="222"/>
      <c r="H7" s="210"/>
      <c r="I7" s="210"/>
      <c r="J7" s="210"/>
      <c r="K7" s="265"/>
      <c r="L7" s="169"/>
      <c r="M7" s="169"/>
      <c r="N7" s="169"/>
      <c r="O7" s="169"/>
      <c r="P7" s="169"/>
      <c r="Q7" s="169"/>
      <c r="R7" s="169"/>
      <c r="S7" s="78"/>
      <c r="T7" s="39"/>
    </row>
    <row r="8" spans="1:20" x14ac:dyDescent="0.25">
      <c r="A8" s="39"/>
      <c r="B8" s="216" t="s">
        <v>28</v>
      </c>
      <c r="C8" s="220">
        <v>2</v>
      </c>
      <c r="D8" s="220">
        <v>2</v>
      </c>
      <c r="E8" s="267"/>
      <c r="F8" s="220"/>
      <c r="G8" s="220"/>
      <c r="H8" s="210"/>
      <c r="I8" s="210"/>
      <c r="J8" s="210"/>
      <c r="K8" s="220"/>
      <c r="L8" s="169"/>
      <c r="M8" s="169"/>
      <c r="N8" s="169"/>
      <c r="O8" s="169"/>
      <c r="P8" s="169"/>
      <c r="Q8" s="169"/>
      <c r="R8" s="169"/>
      <c r="S8" s="169"/>
      <c r="T8" s="39"/>
    </row>
    <row r="9" spans="1:20" x14ac:dyDescent="0.25">
      <c r="A9" s="39"/>
      <c r="B9" s="216" t="s">
        <v>29</v>
      </c>
      <c r="C9" s="220">
        <v>10</v>
      </c>
      <c r="D9" s="220">
        <v>10</v>
      </c>
      <c r="E9" s="267"/>
      <c r="F9" s="220"/>
      <c r="G9" s="220"/>
      <c r="H9" s="210"/>
      <c r="I9" s="210"/>
      <c r="J9" s="210"/>
      <c r="K9" s="220"/>
      <c r="L9" s="169"/>
      <c r="M9" s="169"/>
      <c r="N9" s="169"/>
      <c r="O9" s="169"/>
      <c r="P9" s="169"/>
      <c r="Q9" s="169"/>
      <c r="R9" s="169"/>
      <c r="S9" s="169"/>
      <c r="T9" s="39"/>
    </row>
    <row r="10" spans="1:20" s="39" customFormat="1" x14ac:dyDescent="0.25">
      <c r="B10" s="216"/>
      <c r="C10" s="453"/>
      <c r="D10" s="453"/>
      <c r="E10" s="359"/>
      <c r="F10" s="251"/>
      <c r="G10" s="453"/>
      <c r="H10" s="210"/>
      <c r="I10" s="210"/>
      <c r="J10" s="210"/>
      <c r="K10" s="453"/>
      <c r="L10" s="455"/>
      <c r="M10" s="455"/>
      <c r="N10" s="455"/>
      <c r="O10" s="455"/>
      <c r="P10" s="455"/>
      <c r="Q10" s="455"/>
      <c r="R10" s="455"/>
      <c r="S10" s="455"/>
    </row>
    <row r="11" spans="1:20" x14ac:dyDescent="0.25">
      <c r="A11" s="39"/>
      <c r="B11" s="542" t="s">
        <v>214</v>
      </c>
      <c r="C11" s="542"/>
      <c r="D11" s="542"/>
      <c r="E11" s="179"/>
      <c r="F11" s="185" t="s">
        <v>215</v>
      </c>
      <c r="G11" s="181"/>
      <c r="H11" s="532">
        <v>2.9</v>
      </c>
      <c r="I11" s="532">
        <v>10.050000000000001</v>
      </c>
      <c r="J11" s="532">
        <v>6.94</v>
      </c>
      <c r="K11" s="10">
        <v>185.75</v>
      </c>
      <c r="L11" s="532">
        <v>4.9000000000000002E-2</v>
      </c>
      <c r="M11" s="532">
        <v>2.1000000000000001E-2</v>
      </c>
      <c r="N11" s="532">
        <v>3.5000000000000003E-2</v>
      </c>
      <c r="O11" s="532">
        <v>0.27600000000000002</v>
      </c>
      <c r="P11" s="532">
        <v>73.849999999999994</v>
      </c>
      <c r="Q11" s="532">
        <v>79.75</v>
      </c>
      <c r="R11" s="532">
        <v>9.26</v>
      </c>
      <c r="S11" s="78">
        <v>0.21</v>
      </c>
      <c r="T11" s="39"/>
    </row>
    <row r="12" spans="1:20" x14ac:dyDescent="0.25">
      <c r="A12" s="39"/>
      <c r="B12" s="184" t="s">
        <v>33</v>
      </c>
      <c r="C12" s="181">
        <v>30</v>
      </c>
      <c r="D12" s="181">
        <v>30</v>
      </c>
      <c r="E12" s="179"/>
      <c r="F12" s="180"/>
      <c r="G12" s="181"/>
      <c r="H12" s="532"/>
      <c r="I12" s="532"/>
      <c r="J12" s="532"/>
      <c r="K12" s="10"/>
      <c r="L12" s="532"/>
      <c r="M12" s="532"/>
      <c r="N12" s="532"/>
      <c r="O12" s="532"/>
      <c r="P12" s="532"/>
      <c r="Q12" s="532"/>
      <c r="R12" s="532"/>
      <c r="S12" s="78"/>
      <c r="T12" s="39"/>
    </row>
    <row r="13" spans="1:20" x14ac:dyDescent="0.25">
      <c r="A13" s="39"/>
      <c r="B13" s="184" t="s">
        <v>34</v>
      </c>
      <c r="C13" s="181">
        <v>16.5</v>
      </c>
      <c r="D13" s="181">
        <v>15</v>
      </c>
      <c r="E13" s="179"/>
      <c r="F13" s="180"/>
      <c r="G13" s="181"/>
      <c r="H13" s="532"/>
      <c r="I13" s="532"/>
      <c r="J13" s="532"/>
      <c r="K13" s="10"/>
      <c r="L13" s="532"/>
      <c r="M13" s="532"/>
      <c r="N13" s="532"/>
      <c r="O13" s="532"/>
      <c r="P13" s="532"/>
      <c r="Q13" s="532"/>
      <c r="R13" s="532"/>
      <c r="S13" s="78"/>
      <c r="T13" s="39"/>
    </row>
    <row r="14" spans="1:20" s="39" customFormat="1" x14ac:dyDescent="0.25">
      <c r="B14" s="184" t="s">
        <v>29</v>
      </c>
      <c r="C14" s="181">
        <v>5</v>
      </c>
      <c r="D14" s="181">
        <v>5</v>
      </c>
      <c r="E14" s="179"/>
      <c r="F14" s="186"/>
      <c r="G14" s="183"/>
      <c r="H14" s="19"/>
      <c r="I14" s="19"/>
      <c r="J14" s="19"/>
      <c r="K14" s="20"/>
      <c r="L14" s="19"/>
      <c r="M14" s="19"/>
      <c r="N14" s="19"/>
      <c r="O14" s="19"/>
      <c r="P14" s="19"/>
      <c r="Q14" s="19"/>
      <c r="R14" s="19"/>
      <c r="S14" s="21"/>
    </row>
    <row r="15" spans="1:20" s="39" customFormat="1" x14ac:dyDescent="0.25">
      <c r="B15" s="198"/>
      <c r="C15" s="181"/>
      <c r="D15" s="181"/>
      <c r="E15" s="179"/>
      <c r="F15" s="186"/>
      <c r="G15" s="183"/>
      <c r="H15" s="19"/>
      <c r="I15" s="19"/>
      <c r="J15" s="19"/>
      <c r="K15" s="20"/>
      <c r="L15" s="19"/>
      <c r="M15" s="19"/>
      <c r="N15" s="19"/>
      <c r="O15" s="19"/>
      <c r="P15" s="19"/>
      <c r="Q15" s="19"/>
      <c r="R15" s="19"/>
      <c r="S15" s="21"/>
    </row>
    <row r="16" spans="1:20" x14ac:dyDescent="0.25">
      <c r="A16" s="39"/>
      <c r="B16" s="542" t="s">
        <v>213</v>
      </c>
      <c r="C16" s="542"/>
      <c r="D16" s="542"/>
      <c r="E16" s="214"/>
      <c r="F16" s="270">
        <v>200</v>
      </c>
      <c r="G16" s="271"/>
      <c r="H16" s="272">
        <v>2.9</v>
      </c>
      <c r="I16" s="272">
        <v>3.2</v>
      </c>
      <c r="J16" s="272">
        <v>19.3</v>
      </c>
      <c r="K16" s="273">
        <v>118</v>
      </c>
      <c r="L16" s="165">
        <v>0.52</v>
      </c>
      <c r="M16" s="165">
        <v>0.03</v>
      </c>
      <c r="N16" s="165">
        <v>0.02</v>
      </c>
      <c r="O16" s="165">
        <v>0</v>
      </c>
      <c r="P16" s="165">
        <v>116.9</v>
      </c>
      <c r="Q16" s="165">
        <v>84.25</v>
      </c>
      <c r="R16" s="165">
        <v>13.37</v>
      </c>
      <c r="S16" s="165">
        <v>0.15</v>
      </c>
      <c r="T16" s="39"/>
    </row>
    <row r="17" spans="1:20" x14ac:dyDescent="0.25">
      <c r="A17" s="39"/>
      <c r="B17" s="184" t="s">
        <v>31</v>
      </c>
      <c r="C17" s="181">
        <v>4</v>
      </c>
      <c r="D17" s="181">
        <v>4</v>
      </c>
      <c r="E17" s="179"/>
      <c r="F17" s="274"/>
      <c r="G17" s="273"/>
      <c r="H17" s="272"/>
      <c r="I17" s="272"/>
      <c r="J17" s="272"/>
      <c r="K17" s="275"/>
      <c r="L17" s="165"/>
      <c r="M17" s="165"/>
      <c r="N17" s="165"/>
      <c r="O17" s="165"/>
      <c r="P17" s="165"/>
      <c r="Q17" s="165"/>
      <c r="R17" s="165"/>
      <c r="S17" s="166"/>
      <c r="T17" s="39"/>
    </row>
    <row r="18" spans="1:20" x14ac:dyDescent="0.25">
      <c r="A18" s="39"/>
      <c r="B18" s="184" t="s">
        <v>27</v>
      </c>
      <c r="C18" s="181">
        <v>10</v>
      </c>
      <c r="D18" s="181">
        <v>10</v>
      </c>
      <c r="E18" s="179"/>
      <c r="F18" s="276"/>
      <c r="G18" s="277"/>
      <c r="H18" s="272"/>
      <c r="I18" s="272"/>
      <c r="J18" s="272"/>
      <c r="K18" s="275"/>
      <c r="L18" s="165"/>
      <c r="M18" s="165"/>
      <c r="N18" s="165"/>
      <c r="O18" s="165"/>
      <c r="P18" s="165"/>
      <c r="Q18" s="165"/>
      <c r="R18" s="165"/>
      <c r="S18" s="166"/>
      <c r="T18" s="39"/>
    </row>
    <row r="19" spans="1:20" s="37" customFormat="1" x14ac:dyDescent="0.25">
      <c r="A19" s="40"/>
      <c r="B19" s="184" t="s">
        <v>26</v>
      </c>
      <c r="C19" s="181">
        <v>200</v>
      </c>
      <c r="D19" s="181">
        <v>200</v>
      </c>
      <c r="E19" s="179"/>
      <c r="F19" s="276"/>
      <c r="G19" s="277"/>
      <c r="H19" s="272"/>
      <c r="I19" s="272"/>
      <c r="J19" s="272"/>
      <c r="K19" s="275"/>
      <c r="L19" s="165"/>
      <c r="M19" s="165"/>
      <c r="N19" s="165"/>
      <c r="O19" s="165"/>
      <c r="P19" s="165"/>
      <c r="Q19" s="165"/>
      <c r="R19" s="165"/>
      <c r="S19" s="166"/>
      <c r="T19" s="39"/>
    </row>
    <row r="20" spans="1:20" s="40" customFormat="1" x14ac:dyDescent="0.25">
      <c r="B20" s="473"/>
      <c r="C20" s="474"/>
      <c r="D20" s="474"/>
      <c r="E20" s="179"/>
      <c r="F20" s="475"/>
      <c r="G20" s="476"/>
      <c r="H20" s="477"/>
      <c r="I20" s="477"/>
      <c r="J20" s="477"/>
      <c r="K20" s="478"/>
      <c r="L20" s="479"/>
      <c r="M20" s="479"/>
      <c r="N20" s="479"/>
      <c r="O20" s="479"/>
      <c r="P20" s="479"/>
      <c r="Q20" s="479"/>
      <c r="R20" s="479"/>
      <c r="S20" s="480"/>
      <c r="T20" s="39"/>
    </row>
    <row r="21" spans="1:20" s="37" customFormat="1" x14ac:dyDescent="0.25">
      <c r="A21" s="40"/>
      <c r="B21" s="258" t="s">
        <v>317</v>
      </c>
      <c r="C21" s="278">
        <v>100</v>
      </c>
      <c r="D21" s="278">
        <v>100</v>
      </c>
      <c r="E21" s="234"/>
      <c r="F21" s="279">
        <v>100</v>
      </c>
      <c r="G21" s="278"/>
      <c r="H21" s="532">
        <v>0.4</v>
      </c>
      <c r="I21" s="532">
        <v>0.4</v>
      </c>
      <c r="J21" s="532">
        <v>9.8000000000000007</v>
      </c>
      <c r="K21" s="10">
        <v>47</v>
      </c>
      <c r="L21" s="532">
        <v>2</v>
      </c>
      <c r="M21" s="532">
        <v>4</v>
      </c>
      <c r="N21" s="532">
        <v>4.9000000000000004</v>
      </c>
      <c r="O21" s="532">
        <v>0</v>
      </c>
      <c r="P21" s="532">
        <v>24</v>
      </c>
      <c r="Q21" s="532">
        <v>24</v>
      </c>
      <c r="R21" s="532">
        <v>7.5</v>
      </c>
      <c r="S21" s="532">
        <v>1.1000000000000001</v>
      </c>
      <c r="T21" s="39"/>
    </row>
    <row r="22" spans="1:20" s="40" customFormat="1" x14ac:dyDescent="0.25">
      <c r="B22" s="530" t="s">
        <v>315</v>
      </c>
      <c r="C22" s="222">
        <v>40</v>
      </c>
      <c r="D22" s="222">
        <v>40</v>
      </c>
      <c r="E22" s="214"/>
      <c r="F22" s="80">
        <v>40</v>
      </c>
      <c r="G22" s="10"/>
      <c r="H22" s="467">
        <v>2.4</v>
      </c>
      <c r="I22" s="467">
        <v>0.3</v>
      </c>
      <c r="J22" s="467">
        <v>11.4</v>
      </c>
      <c r="K22" s="10">
        <v>71</v>
      </c>
      <c r="L22" s="467">
        <v>0</v>
      </c>
      <c r="M22" s="467">
        <v>4.8000000000000001E-2</v>
      </c>
      <c r="N22" s="467">
        <v>0</v>
      </c>
      <c r="O22" s="467">
        <v>0.39</v>
      </c>
      <c r="P22" s="467">
        <v>6.9</v>
      </c>
      <c r="Q22" s="467">
        <v>26.1</v>
      </c>
      <c r="R22" s="467">
        <v>9.9</v>
      </c>
      <c r="S22" s="467">
        <v>0.59</v>
      </c>
      <c r="T22" s="39"/>
    </row>
    <row r="23" spans="1:20" s="37" customFormat="1" x14ac:dyDescent="0.25">
      <c r="A23" s="40"/>
      <c r="B23" s="212"/>
      <c r="C23" s="213"/>
      <c r="D23" s="213"/>
      <c r="E23" s="214"/>
      <c r="F23" s="241">
        <v>590</v>
      </c>
      <c r="G23" s="220"/>
      <c r="H23" s="210"/>
      <c r="I23" s="210"/>
      <c r="J23" s="210"/>
      <c r="K23" s="210"/>
      <c r="L23" s="170"/>
      <c r="M23" s="169"/>
      <c r="N23" s="169"/>
      <c r="O23" s="169"/>
      <c r="P23" s="169"/>
      <c r="Q23" s="169"/>
      <c r="R23" s="169"/>
      <c r="S23" s="169"/>
      <c r="T23" s="39"/>
    </row>
    <row r="24" spans="1:20" s="37" customFormat="1" x14ac:dyDescent="0.25">
      <c r="A24" s="40"/>
      <c r="B24" s="216"/>
      <c r="C24" s="222"/>
      <c r="D24" s="222"/>
      <c r="E24" s="223"/>
      <c r="F24" s="280"/>
      <c r="G24" s="220"/>
      <c r="H24" s="210"/>
      <c r="I24" s="210"/>
      <c r="J24" s="210"/>
      <c r="K24" s="220"/>
      <c r="L24" s="169"/>
      <c r="M24" s="169"/>
      <c r="N24" s="169"/>
      <c r="O24" s="169"/>
      <c r="P24" s="169"/>
      <c r="Q24" s="169"/>
      <c r="R24" s="169"/>
      <c r="S24" s="169"/>
      <c r="T24" s="39"/>
    </row>
    <row r="25" spans="1:20" s="40" customFormat="1" x14ac:dyDescent="0.25">
      <c r="B25" s="216" t="s">
        <v>303</v>
      </c>
      <c r="C25" s="222"/>
      <c r="D25" s="222"/>
      <c r="E25" s="223"/>
      <c r="F25" s="280"/>
      <c r="G25" s="463"/>
      <c r="H25" s="210"/>
      <c r="I25" s="210"/>
      <c r="J25" s="210"/>
      <c r="K25" s="463"/>
      <c r="L25" s="467"/>
      <c r="M25" s="467"/>
      <c r="N25" s="467"/>
      <c r="O25" s="467"/>
      <c r="P25" s="467"/>
      <c r="Q25" s="467"/>
      <c r="R25" s="467"/>
      <c r="S25" s="467"/>
      <c r="T25" s="39"/>
    </row>
    <row r="26" spans="1:20" x14ac:dyDescent="0.25">
      <c r="A26" s="39"/>
      <c r="B26" s="39" t="s">
        <v>306</v>
      </c>
      <c r="C26" s="222">
        <v>200</v>
      </c>
      <c r="D26" s="222">
        <v>200</v>
      </c>
      <c r="E26" s="281">
        <v>8.6</v>
      </c>
      <c r="F26" s="222"/>
      <c r="G26" s="220"/>
      <c r="H26" s="467">
        <v>0.1</v>
      </c>
      <c r="I26" s="467">
        <v>0</v>
      </c>
      <c r="J26" s="467">
        <v>22</v>
      </c>
      <c r="K26" s="461">
        <v>88</v>
      </c>
      <c r="L26" s="469">
        <v>19</v>
      </c>
      <c r="M26" s="467">
        <v>1.2999999999999999E-2</v>
      </c>
      <c r="N26" s="467">
        <v>0</v>
      </c>
      <c r="O26" s="467">
        <v>0</v>
      </c>
      <c r="P26" s="467">
        <v>15</v>
      </c>
      <c r="Q26" s="467">
        <v>21.25</v>
      </c>
      <c r="R26" s="467">
        <v>8.75</v>
      </c>
      <c r="S26" s="467">
        <v>1.63</v>
      </c>
      <c r="T26" s="39"/>
    </row>
    <row r="27" spans="1:20" s="37" customFormat="1" x14ac:dyDescent="0.25">
      <c r="A27" s="40"/>
      <c r="B27" s="566"/>
      <c r="C27" s="567"/>
      <c r="D27" s="568"/>
      <c r="E27" s="214"/>
      <c r="F27" s="241"/>
      <c r="G27" s="220"/>
      <c r="H27" s="210"/>
      <c r="I27" s="210"/>
      <c r="J27" s="210"/>
      <c r="K27" s="220"/>
      <c r="L27" s="155"/>
      <c r="M27" s="155"/>
      <c r="N27" s="155"/>
      <c r="O27" s="155"/>
      <c r="P27" s="155"/>
      <c r="Q27" s="155"/>
      <c r="R27" s="155"/>
      <c r="S27" s="155"/>
    </row>
    <row r="28" spans="1:20" x14ac:dyDescent="0.25">
      <c r="A28" s="39"/>
      <c r="B28" s="224" t="s">
        <v>37</v>
      </c>
      <c r="C28" s="225"/>
      <c r="D28" s="225"/>
      <c r="E28" s="551" t="s">
        <v>248</v>
      </c>
      <c r="F28" s="551"/>
      <c r="G28" s="552"/>
      <c r="H28" s="210">
        <f>H29+H43+H64+H72+H78+H54+H79</f>
        <v>22.48</v>
      </c>
      <c r="I28" s="210">
        <f t="shared" ref="I28:S28" si="1">I29+I43+I64+I72+I78+I54+I79</f>
        <v>15.030000000000001</v>
      </c>
      <c r="J28" s="210">
        <f t="shared" si="1"/>
        <v>99.100000000000009</v>
      </c>
      <c r="K28" s="210">
        <f t="shared" si="1"/>
        <v>687.95</v>
      </c>
      <c r="L28" s="210">
        <f t="shared" si="1"/>
        <v>29.19</v>
      </c>
      <c r="M28" s="210">
        <f t="shared" si="1"/>
        <v>0.21500000000000002</v>
      </c>
      <c r="N28" s="210">
        <f t="shared" si="1"/>
        <v>3.2000000000000001E-2</v>
      </c>
      <c r="O28" s="210">
        <f t="shared" si="1"/>
        <v>2.6390000000000002</v>
      </c>
      <c r="P28" s="210">
        <f t="shared" si="1"/>
        <v>113.57000000000001</v>
      </c>
      <c r="Q28" s="210">
        <f t="shared" si="1"/>
        <v>279.73</v>
      </c>
      <c r="R28" s="210">
        <f t="shared" si="1"/>
        <v>72.149999999999991</v>
      </c>
      <c r="S28" s="210">
        <f t="shared" si="1"/>
        <v>3</v>
      </c>
    </row>
    <row r="29" spans="1:20" x14ac:dyDescent="0.25">
      <c r="A29" s="39"/>
      <c r="B29" s="554" t="s">
        <v>165</v>
      </c>
      <c r="C29" s="554"/>
      <c r="D29" s="554"/>
      <c r="E29" s="214"/>
      <c r="F29" s="241" t="s">
        <v>24</v>
      </c>
      <c r="G29" s="220"/>
      <c r="H29" s="210">
        <v>9.39</v>
      </c>
      <c r="I29" s="210">
        <v>2.7</v>
      </c>
      <c r="J29" s="210">
        <v>34.6</v>
      </c>
      <c r="K29" s="265">
        <v>132</v>
      </c>
      <c r="L29" s="155">
        <v>6.45</v>
      </c>
      <c r="M29" s="155">
        <v>0.06</v>
      </c>
      <c r="N29" s="155">
        <v>0.02</v>
      </c>
      <c r="O29" s="155">
        <v>0.2</v>
      </c>
      <c r="P29" s="155">
        <v>37.76</v>
      </c>
      <c r="Q29" s="155">
        <v>51.91</v>
      </c>
      <c r="R29" s="155">
        <v>8.5399999999999991</v>
      </c>
      <c r="S29" s="78">
        <v>0.5</v>
      </c>
    </row>
    <row r="30" spans="1:20" x14ac:dyDescent="0.25">
      <c r="A30" s="39"/>
      <c r="B30" s="226" t="s">
        <v>119</v>
      </c>
      <c r="C30" s="220">
        <v>31.25</v>
      </c>
      <c r="D30" s="220">
        <v>20</v>
      </c>
      <c r="E30" s="220"/>
      <c r="F30" s="220"/>
      <c r="G30" s="222"/>
      <c r="H30" s="210"/>
      <c r="I30" s="210"/>
      <c r="J30" s="210"/>
      <c r="K30" s="265"/>
      <c r="L30" s="155"/>
      <c r="M30" s="155"/>
      <c r="N30" s="155"/>
      <c r="O30" s="155"/>
      <c r="P30" s="155"/>
      <c r="Q30" s="155"/>
      <c r="R30" s="155"/>
      <c r="S30" s="78"/>
    </row>
    <row r="31" spans="1:20" x14ac:dyDescent="0.25">
      <c r="A31" s="39"/>
      <c r="B31" s="226" t="s">
        <v>40</v>
      </c>
      <c r="C31" s="220">
        <v>67</v>
      </c>
      <c r="D31" s="220">
        <v>50</v>
      </c>
      <c r="E31" s="220"/>
      <c r="F31" s="220"/>
      <c r="G31" s="222"/>
      <c r="H31" s="210"/>
      <c r="I31" s="210"/>
      <c r="J31" s="210"/>
      <c r="K31" s="265"/>
      <c r="L31" s="155"/>
      <c r="M31" s="155"/>
      <c r="N31" s="155"/>
      <c r="O31" s="155"/>
      <c r="P31" s="155"/>
      <c r="Q31" s="155"/>
      <c r="R31" s="155"/>
      <c r="S31" s="78"/>
    </row>
    <row r="32" spans="1:20" x14ac:dyDescent="0.25">
      <c r="A32" s="39"/>
      <c r="B32" s="226" t="s">
        <v>90</v>
      </c>
      <c r="C32" s="220">
        <v>72</v>
      </c>
      <c r="D32" s="220">
        <v>50</v>
      </c>
      <c r="E32" s="220"/>
      <c r="F32" s="220"/>
      <c r="G32" s="222"/>
      <c r="H32" s="210"/>
      <c r="I32" s="210"/>
      <c r="J32" s="210"/>
      <c r="K32" s="265"/>
      <c r="L32" s="155"/>
      <c r="M32" s="155"/>
      <c r="N32" s="155"/>
      <c r="O32" s="155"/>
      <c r="P32" s="155"/>
      <c r="Q32" s="155"/>
      <c r="R32" s="155"/>
      <c r="S32" s="78"/>
    </row>
    <row r="33" spans="1:19" ht="39.6" customHeight="1" x14ac:dyDescent="0.25">
      <c r="A33" s="39"/>
      <c r="B33" s="215" t="s">
        <v>122</v>
      </c>
      <c r="C33" s="220">
        <v>77</v>
      </c>
      <c r="D33" s="220">
        <v>50</v>
      </c>
      <c r="E33" s="220"/>
      <c r="F33" s="220"/>
      <c r="G33" s="222"/>
      <c r="H33" s="281"/>
      <c r="I33" s="281"/>
      <c r="J33" s="281"/>
      <c r="K33" s="282"/>
      <c r="L33" s="19"/>
      <c r="M33" s="19"/>
      <c r="N33" s="19"/>
      <c r="O33" s="19"/>
      <c r="P33" s="19"/>
      <c r="Q33" s="19"/>
      <c r="R33" s="19"/>
      <c r="S33" s="21"/>
    </row>
    <row r="34" spans="1:19" x14ac:dyDescent="0.25">
      <c r="A34" s="39"/>
      <c r="B34" s="216" t="s">
        <v>43</v>
      </c>
      <c r="C34" s="220">
        <v>84</v>
      </c>
      <c r="D34" s="220">
        <v>50</v>
      </c>
      <c r="E34" s="220"/>
      <c r="F34" s="220"/>
      <c r="G34" s="222"/>
      <c r="H34" s="281"/>
      <c r="I34" s="281"/>
      <c r="J34" s="281"/>
      <c r="K34" s="282"/>
      <c r="L34" s="19"/>
      <c r="M34" s="19"/>
      <c r="N34" s="19"/>
      <c r="O34" s="19"/>
      <c r="P34" s="19"/>
      <c r="Q34" s="19"/>
      <c r="R34" s="19"/>
      <c r="S34" s="21"/>
    </row>
    <row r="35" spans="1:19" x14ac:dyDescent="0.25">
      <c r="A35" s="39"/>
      <c r="B35" s="216" t="s">
        <v>44</v>
      </c>
      <c r="C35" s="220">
        <v>12.5</v>
      </c>
      <c r="D35" s="220">
        <v>10</v>
      </c>
      <c r="E35" s="251"/>
      <c r="F35" s="251"/>
      <c r="G35" s="222"/>
      <c r="H35" s="281"/>
      <c r="I35" s="281"/>
      <c r="J35" s="281"/>
      <c r="K35" s="282"/>
      <c r="L35" s="19"/>
      <c r="M35" s="19"/>
      <c r="N35" s="19"/>
      <c r="O35" s="19"/>
      <c r="P35" s="19"/>
      <c r="Q35" s="19"/>
      <c r="R35" s="19"/>
      <c r="S35" s="21"/>
    </row>
    <row r="36" spans="1:19" x14ac:dyDescent="0.25">
      <c r="A36" s="39"/>
      <c r="B36" s="216" t="s">
        <v>45</v>
      </c>
      <c r="C36" s="220">
        <v>13</v>
      </c>
      <c r="D36" s="220">
        <v>10</v>
      </c>
      <c r="E36" s="251"/>
      <c r="F36" s="251"/>
      <c r="G36" s="222"/>
      <c r="H36" s="281"/>
      <c r="I36" s="281"/>
      <c r="J36" s="281"/>
      <c r="K36" s="282"/>
      <c r="L36" s="19"/>
      <c r="M36" s="19"/>
      <c r="N36" s="19"/>
      <c r="O36" s="19"/>
      <c r="P36" s="19"/>
      <c r="Q36" s="19"/>
      <c r="R36" s="19"/>
      <c r="S36" s="21"/>
    </row>
    <row r="37" spans="1:19" x14ac:dyDescent="0.25">
      <c r="A37" s="39"/>
      <c r="B37" s="216" t="s">
        <v>166</v>
      </c>
      <c r="C37" s="220">
        <v>2</v>
      </c>
      <c r="D37" s="220">
        <v>2</v>
      </c>
      <c r="E37" s="251"/>
      <c r="F37" s="251"/>
      <c r="G37" s="222"/>
      <c r="H37" s="281"/>
      <c r="I37" s="281"/>
      <c r="J37" s="281"/>
      <c r="K37" s="282"/>
      <c r="L37" s="19"/>
      <c r="M37" s="19"/>
      <c r="N37" s="19"/>
      <c r="O37" s="19"/>
      <c r="P37" s="19"/>
      <c r="Q37" s="19"/>
      <c r="R37" s="19"/>
      <c r="S37" s="21"/>
    </row>
    <row r="38" spans="1:19" x14ac:dyDescent="0.25">
      <c r="A38" s="39"/>
      <c r="B38" s="216" t="s">
        <v>46</v>
      </c>
      <c r="C38" s="220">
        <v>12</v>
      </c>
      <c r="D38" s="220">
        <v>10</v>
      </c>
      <c r="E38" s="251"/>
      <c r="F38" s="251"/>
      <c r="G38" s="222"/>
      <c r="H38" s="281"/>
      <c r="I38" s="281"/>
      <c r="J38" s="281"/>
      <c r="K38" s="282"/>
      <c r="L38" s="19"/>
      <c r="M38" s="19"/>
      <c r="N38" s="19"/>
      <c r="O38" s="19"/>
      <c r="P38" s="19"/>
      <c r="Q38" s="19"/>
      <c r="R38" s="19"/>
      <c r="S38" s="21"/>
    </row>
    <row r="39" spans="1:19" ht="30" x14ac:dyDescent="0.25">
      <c r="A39" s="39"/>
      <c r="B39" s="215" t="s">
        <v>167</v>
      </c>
      <c r="C39" s="220">
        <v>12</v>
      </c>
      <c r="D39" s="220">
        <v>8</v>
      </c>
      <c r="E39" s="251"/>
      <c r="F39" s="251"/>
      <c r="G39" s="222"/>
      <c r="H39" s="281"/>
      <c r="I39" s="281"/>
      <c r="J39" s="281"/>
      <c r="K39" s="282"/>
      <c r="L39" s="19"/>
      <c r="M39" s="19"/>
      <c r="N39" s="19"/>
      <c r="O39" s="19"/>
      <c r="P39" s="19"/>
      <c r="Q39" s="19"/>
      <c r="R39" s="19"/>
      <c r="S39" s="21"/>
    </row>
    <row r="40" spans="1:19" x14ac:dyDescent="0.25">
      <c r="A40" s="39"/>
      <c r="B40" s="216" t="s">
        <v>29</v>
      </c>
      <c r="C40" s="220">
        <v>1</v>
      </c>
      <c r="D40" s="220">
        <v>1</v>
      </c>
      <c r="E40" s="251"/>
      <c r="F40" s="251"/>
      <c r="G40" s="222"/>
      <c r="H40" s="281"/>
      <c r="I40" s="281"/>
      <c r="J40" s="281"/>
      <c r="K40" s="282"/>
      <c r="L40" s="19"/>
      <c r="M40" s="19"/>
      <c r="N40" s="19"/>
      <c r="O40" s="19"/>
      <c r="P40" s="19"/>
      <c r="Q40" s="19"/>
      <c r="R40" s="19"/>
      <c r="S40" s="21"/>
    </row>
    <row r="41" spans="1:19" x14ac:dyDescent="0.25">
      <c r="A41" s="39"/>
      <c r="B41" s="216" t="s">
        <v>95</v>
      </c>
      <c r="C41" s="220">
        <v>5</v>
      </c>
      <c r="D41" s="220">
        <v>5</v>
      </c>
      <c r="E41" s="251"/>
      <c r="F41" s="251"/>
      <c r="G41" s="222"/>
      <c r="H41" s="281"/>
      <c r="I41" s="281"/>
      <c r="J41" s="281"/>
      <c r="K41" s="282"/>
      <c r="L41" s="19"/>
      <c r="M41" s="19"/>
      <c r="N41" s="19"/>
      <c r="O41" s="19"/>
      <c r="P41" s="19"/>
      <c r="Q41" s="19"/>
      <c r="R41" s="19"/>
      <c r="S41" s="21"/>
    </row>
    <row r="42" spans="1:19" s="39" customFormat="1" x14ac:dyDescent="0.25">
      <c r="B42" s="216"/>
      <c r="C42" s="453"/>
      <c r="D42" s="453"/>
      <c r="E42" s="251"/>
      <c r="F42" s="251"/>
      <c r="G42" s="222"/>
      <c r="H42" s="281"/>
      <c r="I42" s="281"/>
      <c r="J42" s="281"/>
      <c r="K42" s="282"/>
      <c r="L42" s="19"/>
      <c r="M42" s="19"/>
      <c r="N42" s="19"/>
      <c r="O42" s="19"/>
      <c r="P42" s="19"/>
      <c r="Q42" s="19"/>
      <c r="R42" s="19"/>
      <c r="S42" s="21"/>
    </row>
    <row r="43" spans="1:19" ht="31.5" customHeight="1" x14ac:dyDescent="0.25">
      <c r="A43" s="39"/>
      <c r="B43" s="559" t="s">
        <v>128</v>
      </c>
      <c r="C43" s="559"/>
      <c r="D43" s="559"/>
      <c r="E43" s="239"/>
      <c r="F43" s="240">
        <v>120</v>
      </c>
      <c r="G43" s="220"/>
      <c r="H43" s="210">
        <v>7.4</v>
      </c>
      <c r="I43" s="210">
        <v>9.1</v>
      </c>
      <c r="J43" s="210">
        <v>9.6</v>
      </c>
      <c r="K43" s="265">
        <v>165.6</v>
      </c>
      <c r="L43" s="75">
        <v>0.9</v>
      </c>
      <c r="M43" s="75">
        <v>0.04</v>
      </c>
      <c r="N43" s="75">
        <v>0</v>
      </c>
      <c r="O43" s="75">
        <v>1.5269999999999999</v>
      </c>
      <c r="P43" s="75">
        <v>22</v>
      </c>
      <c r="Q43" s="75">
        <v>107</v>
      </c>
      <c r="R43" s="75">
        <v>19</v>
      </c>
      <c r="S43" s="78">
        <v>0.8</v>
      </c>
    </row>
    <row r="44" spans="1:19" x14ac:dyDescent="0.25">
      <c r="A44" s="39"/>
      <c r="B44" s="218"/>
      <c r="C44" s="220"/>
      <c r="D44" s="220"/>
      <c r="E44" s="214"/>
      <c r="F44" s="241"/>
      <c r="G44" s="220"/>
      <c r="H44" s="210"/>
      <c r="I44" s="210"/>
      <c r="J44" s="210"/>
      <c r="K44" s="265"/>
      <c r="L44" s="155"/>
      <c r="M44" s="155"/>
      <c r="N44" s="155"/>
      <c r="O44" s="155"/>
      <c r="P44" s="155"/>
      <c r="Q44" s="155"/>
      <c r="R44" s="155"/>
      <c r="S44" s="78"/>
    </row>
    <row r="45" spans="1:19" x14ac:dyDescent="0.25">
      <c r="A45" s="39"/>
      <c r="B45" s="218" t="s">
        <v>49</v>
      </c>
      <c r="C45" s="220">
        <v>38</v>
      </c>
      <c r="D45" s="220">
        <v>32</v>
      </c>
      <c r="E45" s="214"/>
      <c r="F45" s="241"/>
      <c r="G45" s="220"/>
      <c r="H45" s="210"/>
      <c r="I45" s="210"/>
      <c r="J45" s="210"/>
      <c r="K45" s="265"/>
      <c r="L45" s="155"/>
      <c r="M45" s="155"/>
      <c r="N45" s="155"/>
      <c r="O45" s="155"/>
      <c r="P45" s="155"/>
      <c r="Q45" s="155"/>
      <c r="R45" s="155"/>
      <c r="S45" s="78"/>
    </row>
    <row r="46" spans="1:19" ht="20.25" customHeight="1" x14ac:dyDescent="0.25">
      <c r="A46" s="39"/>
      <c r="B46" s="215" t="s">
        <v>129</v>
      </c>
      <c r="C46" s="220">
        <v>32</v>
      </c>
      <c r="D46" s="220">
        <v>32</v>
      </c>
      <c r="E46" s="214"/>
      <c r="F46" s="241"/>
      <c r="G46" s="220"/>
      <c r="H46" s="210"/>
      <c r="I46" s="210"/>
      <c r="J46" s="210"/>
      <c r="K46" s="265"/>
      <c r="L46" s="155"/>
      <c r="M46" s="155"/>
      <c r="N46" s="155"/>
      <c r="O46" s="155"/>
      <c r="P46" s="155"/>
      <c r="Q46" s="155"/>
      <c r="R46" s="155"/>
      <c r="S46" s="78"/>
    </row>
    <row r="47" spans="1:19" x14ac:dyDescent="0.25">
      <c r="A47" s="39"/>
      <c r="B47" s="216" t="s">
        <v>168</v>
      </c>
      <c r="C47" s="220">
        <v>7</v>
      </c>
      <c r="D47" s="220">
        <v>7</v>
      </c>
      <c r="E47" s="214"/>
      <c r="F47" s="241"/>
      <c r="G47" s="220"/>
      <c r="H47" s="210"/>
      <c r="I47" s="210"/>
      <c r="J47" s="210"/>
      <c r="K47" s="265"/>
      <c r="L47" s="155"/>
      <c r="M47" s="155"/>
      <c r="N47" s="155"/>
      <c r="O47" s="155"/>
      <c r="P47" s="155"/>
      <c r="Q47" s="155"/>
      <c r="R47" s="155"/>
      <c r="S47" s="78"/>
    </row>
    <row r="48" spans="1:19" x14ac:dyDescent="0.25">
      <c r="A48" s="39"/>
      <c r="B48" s="216" t="s">
        <v>51</v>
      </c>
      <c r="C48" s="220">
        <v>2</v>
      </c>
      <c r="D48" s="220">
        <v>2</v>
      </c>
      <c r="E48" s="214"/>
      <c r="F48" s="241"/>
      <c r="G48" s="220"/>
      <c r="H48" s="210"/>
      <c r="I48" s="210"/>
      <c r="J48" s="210"/>
      <c r="K48" s="265"/>
      <c r="L48" s="155"/>
      <c r="M48" s="155"/>
      <c r="N48" s="155"/>
      <c r="O48" s="155"/>
      <c r="P48" s="155"/>
      <c r="Q48" s="155"/>
      <c r="R48" s="155"/>
      <c r="S48" s="78"/>
    </row>
    <row r="49" spans="1:20" ht="25.5" customHeight="1" x14ac:dyDescent="0.25">
      <c r="A49" s="39"/>
      <c r="B49" s="215" t="s">
        <v>46</v>
      </c>
      <c r="C49" s="220">
        <v>20</v>
      </c>
      <c r="D49" s="220">
        <v>17</v>
      </c>
      <c r="E49" s="214"/>
      <c r="F49" s="241"/>
      <c r="G49" s="220"/>
      <c r="H49" s="210"/>
      <c r="I49" s="210"/>
      <c r="J49" s="210"/>
      <c r="K49" s="265"/>
      <c r="L49" s="155"/>
      <c r="M49" s="155"/>
      <c r="N49" s="155"/>
      <c r="O49" s="155"/>
      <c r="P49" s="155"/>
      <c r="Q49" s="155"/>
      <c r="R49" s="155"/>
      <c r="S49" s="78"/>
    </row>
    <row r="50" spans="1:20" x14ac:dyDescent="0.25">
      <c r="A50" s="39"/>
      <c r="B50" s="216" t="s">
        <v>26</v>
      </c>
      <c r="C50" s="220">
        <v>11</v>
      </c>
      <c r="D50" s="220">
        <v>11</v>
      </c>
      <c r="E50" s="214"/>
      <c r="F50" s="241"/>
      <c r="G50" s="220"/>
      <c r="H50" s="210"/>
      <c r="I50" s="210"/>
      <c r="J50" s="210"/>
      <c r="K50" s="265"/>
      <c r="L50" s="155"/>
      <c r="M50" s="155"/>
      <c r="N50" s="155"/>
      <c r="O50" s="155"/>
      <c r="P50" s="155"/>
      <c r="Q50" s="155"/>
      <c r="R50" s="155"/>
      <c r="S50" s="78"/>
    </row>
    <row r="51" spans="1:20" x14ac:dyDescent="0.25">
      <c r="A51" s="39"/>
      <c r="B51" s="242" t="s">
        <v>56</v>
      </c>
      <c r="C51" s="220">
        <v>3</v>
      </c>
      <c r="D51" s="220">
        <v>3</v>
      </c>
      <c r="E51" s="214"/>
      <c r="F51" s="241"/>
      <c r="G51" s="220"/>
      <c r="H51" s="210"/>
      <c r="I51" s="210"/>
      <c r="J51" s="210"/>
      <c r="K51" s="265"/>
      <c r="L51" s="155"/>
      <c r="M51" s="155"/>
      <c r="N51" s="155"/>
      <c r="O51" s="155"/>
      <c r="P51" s="155"/>
      <c r="Q51" s="155"/>
      <c r="R51" s="155"/>
      <c r="S51" s="78"/>
    </row>
    <row r="52" spans="1:20" x14ac:dyDescent="0.25">
      <c r="A52" s="39"/>
      <c r="B52" s="242" t="s">
        <v>101</v>
      </c>
      <c r="C52" s="220">
        <v>6</v>
      </c>
      <c r="D52" s="220">
        <v>6</v>
      </c>
      <c r="E52" s="214"/>
      <c r="F52" s="241"/>
      <c r="G52" s="220"/>
      <c r="H52" s="210"/>
      <c r="I52" s="210"/>
      <c r="J52" s="210"/>
      <c r="K52" s="265"/>
      <c r="L52" s="155"/>
      <c r="M52" s="155"/>
      <c r="N52" s="155"/>
      <c r="O52" s="155"/>
      <c r="P52" s="155"/>
      <c r="Q52" s="155"/>
      <c r="R52" s="155"/>
      <c r="S52" s="78"/>
    </row>
    <row r="53" spans="1:20" x14ac:dyDescent="0.25">
      <c r="A53" s="39"/>
      <c r="B53" s="218" t="s">
        <v>56</v>
      </c>
      <c r="C53" s="220">
        <v>1</v>
      </c>
      <c r="D53" s="220">
        <v>1</v>
      </c>
      <c r="E53" s="214"/>
      <c r="F53" s="241"/>
      <c r="G53" s="220"/>
      <c r="H53" s="210"/>
      <c r="I53" s="210"/>
      <c r="J53" s="210"/>
      <c r="K53" s="265"/>
      <c r="L53" s="155"/>
      <c r="M53" s="155"/>
      <c r="N53" s="155"/>
      <c r="O53" s="155"/>
      <c r="P53" s="155"/>
      <c r="Q53" s="155"/>
      <c r="R53" s="155"/>
      <c r="S53" s="78"/>
    </row>
    <row r="54" spans="1:20" x14ac:dyDescent="0.25">
      <c r="A54" s="39"/>
      <c r="B54" s="212"/>
      <c r="C54" s="213"/>
      <c r="D54" s="213"/>
      <c r="E54" s="214"/>
      <c r="F54" s="241"/>
      <c r="G54" s="210"/>
      <c r="H54" s="426"/>
      <c r="I54" s="426"/>
      <c r="J54" s="426"/>
      <c r="K54" s="10"/>
      <c r="L54" s="426"/>
      <c r="M54" s="426"/>
      <c r="N54" s="426"/>
      <c r="O54" s="426"/>
      <c r="P54" s="426"/>
      <c r="Q54" s="426"/>
      <c r="R54" s="426"/>
      <c r="S54" s="78"/>
    </row>
    <row r="55" spans="1:20" ht="32.25" customHeight="1" x14ac:dyDescent="0.25">
      <c r="B55" s="242" t="s">
        <v>101</v>
      </c>
      <c r="C55" s="216">
        <v>1.4</v>
      </c>
      <c r="D55" s="215">
        <v>1.4</v>
      </c>
      <c r="E55" s="214"/>
      <c r="F55" s="241"/>
      <c r="G55" s="220"/>
      <c r="H55" s="210"/>
      <c r="I55" s="210"/>
      <c r="J55" s="210"/>
      <c r="K55" s="265"/>
      <c r="L55" s="155"/>
      <c r="M55" s="155"/>
      <c r="N55" s="155"/>
      <c r="O55" s="155"/>
      <c r="P55" s="155"/>
      <c r="Q55" s="155"/>
      <c r="R55" s="155"/>
      <c r="S55" s="78"/>
    </row>
    <row r="56" spans="1:20" ht="27" customHeight="1" x14ac:dyDescent="0.25">
      <c r="B56" s="242" t="s">
        <v>29</v>
      </c>
      <c r="C56" s="216">
        <v>1.4</v>
      </c>
      <c r="D56" s="215">
        <v>1.4</v>
      </c>
      <c r="E56" s="214"/>
      <c r="F56" s="241"/>
      <c r="G56" s="220"/>
      <c r="H56" s="210"/>
      <c r="I56" s="210"/>
      <c r="J56" s="210"/>
      <c r="K56" s="265"/>
      <c r="L56" s="155"/>
      <c r="M56" s="155"/>
      <c r="N56" s="155"/>
      <c r="O56" s="155"/>
      <c r="P56" s="155"/>
      <c r="Q56" s="155"/>
      <c r="R56" s="155"/>
      <c r="S56" s="78"/>
    </row>
    <row r="57" spans="1:20" ht="45" x14ac:dyDescent="0.25">
      <c r="B57" s="217" t="s">
        <v>100</v>
      </c>
      <c r="C57" s="213">
        <v>3.3</v>
      </c>
      <c r="D57" s="213">
        <v>3.3</v>
      </c>
      <c r="E57" s="214"/>
      <c r="F57" s="241"/>
      <c r="G57" s="220"/>
      <c r="H57" s="210"/>
      <c r="I57" s="210"/>
      <c r="J57" s="210"/>
      <c r="K57" s="265"/>
      <c r="L57" s="155"/>
      <c r="M57" s="155"/>
      <c r="N57" s="155"/>
      <c r="O57" s="155"/>
      <c r="P57" s="155"/>
      <c r="Q57" s="155"/>
      <c r="R57" s="155"/>
      <c r="S57" s="78"/>
    </row>
    <row r="58" spans="1:20" ht="27" customHeight="1" x14ac:dyDescent="0.25">
      <c r="B58" s="217" t="s">
        <v>44</v>
      </c>
      <c r="C58" s="213">
        <v>7.5</v>
      </c>
      <c r="D58" s="213">
        <v>6</v>
      </c>
      <c r="E58" s="214"/>
      <c r="F58" s="241"/>
      <c r="G58" s="220"/>
      <c r="H58" s="210"/>
      <c r="I58" s="210"/>
      <c r="J58" s="210"/>
      <c r="K58" s="265"/>
      <c r="L58" s="155"/>
      <c r="M58" s="155"/>
      <c r="N58" s="155"/>
      <c r="O58" s="155"/>
      <c r="P58" s="155"/>
      <c r="Q58" s="155"/>
      <c r="R58" s="155"/>
      <c r="S58" s="78"/>
    </row>
    <row r="59" spans="1:20" x14ac:dyDescent="0.25">
      <c r="B59" s="218" t="s">
        <v>45</v>
      </c>
      <c r="C59" s="213">
        <v>8</v>
      </c>
      <c r="D59" s="213">
        <v>6</v>
      </c>
      <c r="E59" s="214"/>
      <c r="F59" s="241"/>
      <c r="G59" s="220"/>
      <c r="H59" s="210"/>
      <c r="I59" s="210"/>
      <c r="J59" s="210"/>
      <c r="K59" s="265"/>
      <c r="L59" s="155"/>
      <c r="M59" s="155"/>
      <c r="N59" s="155"/>
      <c r="O59" s="155"/>
      <c r="P59" s="155"/>
      <c r="Q59" s="155"/>
      <c r="R59" s="155"/>
      <c r="S59" s="78"/>
    </row>
    <row r="60" spans="1:20" x14ac:dyDescent="0.25">
      <c r="B60" s="218" t="s">
        <v>46</v>
      </c>
      <c r="C60" s="213">
        <v>0.7</v>
      </c>
      <c r="D60" s="213">
        <v>0.6</v>
      </c>
      <c r="E60" s="214"/>
      <c r="F60" s="241"/>
      <c r="G60" s="220"/>
      <c r="H60" s="210"/>
      <c r="I60" s="210"/>
      <c r="J60" s="210"/>
      <c r="K60" s="265"/>
      <c r="L60" s="155"/>
      <c r="M60" s="155"/>
      <c r="N60" s="155"/>
      <c r="O60" s="155"/>
      <c r="P60" s="155"/>
      <c r="Q60" s="155"/>
      <c r="R60" s="155"/>
      <c r="S60" s="78"/>
    </row>
    <row r="61" spans="1:20" x14ac:dyDescent="0.25">
      <c r="B61" s="218" t="s">
        <v>27</v>
      </c>
      <c r="C61" s="213">
        <v>0.3</v>
      </c>
      <c r="D61" s="213">
        <v>0.3</v>
      </c>
      <c r="E61" s="214"/>
      <c r="F61" s="241"/>
      <c r="G61" s="220"/>
      <c r="H61" s="210"/>
      <c r="I61" s="210"/>
      <c r="J61" s="210"/>
      <c r="K61" s="265"/>
      <c r="L61" s="155"/>
      <c r="M61" s="155"/>
      <c r="N61" s="155"/>
      <c r="O61" s="155"/>
      <c r="P61" s="155"/>
      <c r="Q61" s="155"/>
      <c r="R61" s="155"/>
      <c r="S61" s="78"/>
    </row>
    <row r="62" spans="1:20" x14ac:dyDescent="0.25">
      <c r="B62" s="218" t="s">
        <v>61</v>
      </c>
      <c r="C62" s="213">
        <v>27</v>
      </c>
      <c r="D62" s="213">
        <v>27</v>
      </c>
      <c r="E62" s="214"/>
      <c r="F62" s="241"/>
      <c r="G62" s="220"/>
      <c r="H62" s="210"/>
      <c r="I62" s="210"/>
      <c r="J62" s="210"/>
      <c r="K62" s="265"/>
      <c r="L62" s="155"/>
      <c r="M62" s="155"/>
      <c r="N62" s="155"/>
      <c r="O62" s="155"/>
      <c r="P62" s="155"/>
      <c r="Q62" s="155"/>
      <c r="R62" s="155"/>
      <c r="S62" s="78"/>
    </row>
    <row r="63" spans="1:20" s="39" customFormat="1" x14ac:dyDescent="0.25">
      <c r="B63" s="218"/>
      <c r="C63" s="213"/>
      <c r="D63" s="213"/>
      <c r="E63" s="214"/>
      <c r="F63" s="241"/>
      <c r="G63" s="453"/>
      <c r="H63" s="210"/>
      <c r="I63" s="210"/>
      <c r="J63" s="210"/>
      <c r="K63" s="265"/>
      <c r="L63" s="455"/>
      <c r="M63" s="455"/>
      <c r="N63" s="455"/>
      <c r="O63" s="455"/>
      <c r="P63" s="455"/>
      <c r="Q63" s="455"/>
      <c r="R63" s="455"/>
      <c r="S63" s="78"/>
    </row>
    <row r="64" spans="1:20" x14ac:dyDescent="0.25">
      <c r="B64" s="212" t="s">
        <v>234</v>
      </c>
      <c r="C64" s="213"/>
      <c r="D64" s="213"/>
      <c r="E64" s="214"/>
      <c r="F64" s="241">
        <v>150</v>
      </c>
      <c r="G64" s="220"/>
      <c r="H64" s="210">
        <v>2.34</v>
      </c>
      <c r="I64" s="210">
        <v>2.76</v>
      </c>
      <c r="J64" s="210">
        <v>14.4</v>
      </c>
      <c r="K64" s="210">
        <v>178.25</v>
      </c>
      <c r="L64" s="162">
        <v>1.74</v>
      </c>
      <c r="M64" s="162">
        <v>3.5999999999999997E-2</v>
      </c>
      <c r="N64" s="162">
        <v>1.2E-2</v>
      </c>
      <c r="O64" s="162">
        <v>0.13200000000000001</v>
      </c>
      <c r="P64" s="162">
        <v>28.74</v>
      </c>
      <c r="Q64" s="162">
        <v>61.44</v>
      </c>
      <c r="R64" s="162">
        <v>20.7</v>
      </c>
      <c r="S64" s="162">
        <v>0.42</v>
      </c>
      <c r="T64" s="40"/>
    </row>
    <row r="65" spans="1:20" x14ac:dyDescent="0.25">
      <c r="B65" s="215" t="s">
        <v>189</v>
      </c>
      <c r="C65" s="216">
        <v>45</v>
      </c>
      <c r="D65" s="215">
        <v>45</v>
      </c>
      <c r="E65" s="214"/>
      <c r="F65" s="241"/>
      <c r="G65" s="220"/>
      <c r="H65" s="210"/>
      <c r="I65" s="210"/>
      <c r="J65" s="210"/>
      <c r="K65" s="210"/>
      <c r="L65" s="162"/>
      <c r="M65" s="162"/>
      <c r="N65" s="162"/>
      <c r="O65" s="162"/>
      <c r="P65" s="162"/>
      <c r="Q65" s="162"/>
      <c r="R65" s="162"/>
      <c r="S65" s="162"/>
      <c r="T65" s="40"/>
    </row>
    <row r="66" spans="1:20" x14ac:dyDescent="0.25">
      <c r="B66" s="217" t="s">
        <v>29</v>
      </c>
      <c r="C66" s="216">
        <v>5</v>
      </c>
      <c r="D66" s="215">
        <v>5</v>
      </c>
      <c r="E66" s="214"/>
      <c r="F66" s="241"/>
      <c r="G66" s="220"/>
      <c r="H66" s="210"/>
      <c r="I66" s="210"/>
      <c r="J66" s="210"/>
      <c r="K66" s="210"/>
      <c r="L66" s="162"/>
      <c r="M66" s="162"/>
      <c r="N66" s="162"/>
      <c r="O66" s="162"/>
      <c r="P66" s="162"/>
      <c r="Q66" s="162"/>
      <c r="R66" s="162"/>
      <c r="S66" s="162"/>
      <c r="T66" s="40"/>
    </row>
    <row r="67" spans="1:20" x14ac:dyDescent="0.25">
      <c r="B67" s="218" t="s">
        <v>113</v>
      </c>
      <c r="C67" s="213">
        <v>2</v>
      </c>
      <c r="D67" s="213">
        <v>2</v>
      </c>
      <c r="E67" s="214"/>
      <c r="F67" s="241"/>
      <c r="G67" s="220"/>
      <c r="H67" s="210"/>
      <c r="I67" s="210"/>
      <c r="J67" s="210"/>
      <c r="K67" s="210"/>
      <c r="L67" s="162"/>
      <c r="M67" s="162"/>
      <c r="N67" s="162"/>
      <c r="O67" s="162"/>
      <c r="P67" s="162"/>
      <c r="Q67" s="162"/>
      <c r="R67" s="162"/>
      <c r="S67" s="162"/>
      <c r="T67" s="40"/>
    </row>
    <row r="68" spans="1:20" s="39" customFormat="1" x14ac:dyDescent="0.25">
      <c r="B68" s="218"/>
      <c r="C68" s="213"/>
      <c r="D68" s="213"/>
      <c r="E68" s="214"/>
      <c r="F68" s="241"/>
      <c r="G68" s="453"/>
      <c r="H68" s="210"/>
      <c r="I68" s="210"/>
      <c r="J68" s="210"/>
      <c r="K68" s="210"/>
      <c r="L68" s="455"/>
      <c r="M68" s="455"/>
      <c r="N68" s="455"/>
      <c r="O68" s="455"/>
      <c r="P68" s="455"/>
      <c r="Q68" s="455"/>
      <c r="R68" s="455"/>
      <c r="S68" s="455"/>
      <c r="T68" s="40"/>
    </row>
    <row r="69" spans="1:20" x14ac:dyDescent="0.25">
      <c r="B69" s="339" t="s">
        <v>105</v>
      </c>
      <c r="C69" s="213">
        <v>72</v>
      </c>
      <c r="D69" s="213">
        <v>65</v>
      </c>
      <c r="E69" s="214"/>
      <c r="F69" s="241">
        <v>65</v>
      </c>
      <c r="G69" s="531"/>
      <c r="H69" s="532">
        <v>0.29699999999999999</v>
      </c>
      <c r="I69" s="532">
        <v>5.3999999999999999E-2</v>
      </c>
      <c r="J69" s="532">
        <v>1.026</v>
      </c>
      <c r="K69" s="529">
        <v>6.48</v>
      </c>
      <c r="L69" s="529">
        <v>6.75</v>
      </c>
      <c r="M69" s="529">
        <v>0.06</v>
      </c>
      <c r="N69" s="533">
        <v>0</v>
      </c>
      <c r="O69" s="533"/>
      <c r="P69" s="529">
        <v>3.78</v>
      </c>
      <c r="Q69" s="529">
        <v>7.02</v>
      </c>
      <c r="R69" s="529">
        <v>5.4</v>
      </c>
      <c r="S69" s="529">
        <v>0.24299999999999999</v>
      </c>
    </row>
    <row r="70" spans="1:20" x14ac:dyDescent="0.25">
      <c r="B70" s="216"/>
      <c r="C70" s="222"/>
      <c r="D70" s="222"/>
      <c r="E70" s="214"/>
      <c r="F70" s="241"/>
      <c r="G70" s="220"/>
      <c r="H70" s="210"/>
      <c r="I70" s="210"/>
      <c r="J70" s="210"/>
      <c r="K70" s="265"/>
      <c r="L70" s="155"/>
      <c r="M70" s="155"/>
      <c r="N70" s="155"/>
      <c r="O70" s="155"/>
      <c r="P70" s="155"/>
      <c r="Q70" s="155"/>
      <c r="R70" s="155"/>
      <c r="S70" s="78"/>
    </row>
    <row r="71" spans="1:20" x14ac:dyDescent="0.25">
      <c r="B71" s="216"/>
      <c r="C71" s="222"/>
      <c r="D71" s="222"/>
      <c r="E71" s="214"/>
      <c r="F71" s="241"/>
      <c r="G71" s="220"/>
      <c r="H71" s="210"/>
      <c r="I71" s="210"/>
      <c r="J71" s="210"/>
      <c r="K71" s="265"/>
      <c r="L71" s="155"/>
      <c r="M71" s="155"/>
      <c r="N71" s="155"/>
      <c r="O71" s="155"/>
      <c r="P71" s="155"/>
      <c r="Q71" s="155"/>
      <c r="R71" s="155"/>
      <c r="S71" s="78"/>
    </row>
    <row r="72" spans="1:20" x14ac:dyDescent="0.25">
      <c r="B72" s="451" t="s">
        <v>289</v>
      </c>
      <c r="C72" s="183"/>
      <c r="D72" s="183"/>
      <c r="E72" s="179"/>
      <c r="F72" s="180">
        <v>200</v>
      </c>
      <c r="G72" s="181"/>
      <c r="H72" s="455">
        <v>0.3</v>
      </c>
      <c r="I72" s="455">
        <v>7.0000000000000007E-2</v>
      </c>
      <c r="J72" s="455">
        <v>16.7</v>
      </c>
      <c r="K72" s="10">
        <v>70.099999999999994</v>
      </c>
      <c r="L72" s="455">
        <v>20.100000000000001</v>
      </c>
      <c r="M72" s="455">
        <v>1E-3</v>
      </c>
      <c r="N72" s="455">
        <v>0</v>
      </c>
      <c r="O72" s="455">
        <v>0</v>
      </c>
      <c r="P72" s="455">
        <v>11.4</v>
      </c>
      <c r="Q72" s="455">
        <v>7.7</v>
      </c>
      <c r="R72" s="455">
        <v>4.3</v>
      </c>
      <c r="S72" s="455">
        <v>0.1</v>
      </c>
    </row>
    <row r="73" spans="1:20" x14ac:dyDescent="0.25">
      <c r="A73" s="39"/>
      <c r="B73" s="198" t="s">
        <v>290</v>
      </c>
      <c r="C73" s="199">
        <v>33.5</v>
      </c>
      <c r="D73" s="199">
        <v>33.5</v>
      </c>
      <c r="E73" s="179"/>
      <c r="F73" s="180"/>
      <c r="G73" s="181"/>
      <c r="H73" s="455"/>
      <c r="I73" s="455"/>
      <c r="J73" s="455"/>
      <c r="K73" s="10"/>
      <c r="L73" s="455"/>
      <c r="M73" s="455"/>
      <c r="N73" s="455"/>
      <c r="O73" s="455"/>
      <c r="P73" s="455"/>
      <c r="Q73" s="455"/>
      <c r="R73" s="455"/>
      <c r="S73" s="455"/>
    </row>
    <row r="74" spans="1:20" x14ac:dyDescent="0.25">
      <c r="A74" s="39"/>
      <c r="B74" s="184" t="s">
        <v>27</v>
      </c>
      <c r="C74" s="183">
        <v>15</v>
      </c>
      <c r="D74" s="183">
        <v>15</v>
      </c>
      <c r="E74" s="179"/>
      <c r="F74" s="180"/>
      <c r="G74" s="181"/>
      <c r="H74" s="455"/>
      <c r="I74" s="455"/>
      <c r="J74" s="455"/>
      <c r="K74" s="10"/>
      <c r="L74" s="455"/>
      <c r="M74" s="455"/>
      <c r="N74" s="455"/>
      <c r="O74" s="455"/>
      <c r="P74" s="455"/>
      <c r="Q74" s="455"/>
      <c r="R74" s="455"/>
      <c r="S74" s="455"/>
    </row>
    <row r="75" spans="1:20" s="39" customFormat="1" x14ac:dyDescent="0.25">
      <c r="B75" s="184" t="s">
        <v>291</v>
      </c>
      <c r="C75" s="183">
        <v>5</v>
      </c>
      <c r="D75" s="183">
        <v>5</v>
      </c>
      <c r="E75" s="179"/>
      <c r="F75" s="180"/>
      <c r="G75" s="181"/>
      <c r="H75" s="455"/>
      <c r="I75" s="455"/>
      <c r="J75" s="455"/>
      <c r="K75" s="10"/>
      <c r="L75" s="455"/>
      <c r="M75" s="455"/>
      <c r="N75" s="455"/>
      <c r="O75" s="455"/>
      <c r="P75" s="455"/>
      <c r="Q75" s="455"/>
      <c r="R75" s="455"/>
      <c r="S75" s="455"/>
    </row>
    <row r="76" spans="1:20" x14ac:dyDescent="0.25">
      <c r="A76" s="39"/>
      <c r="B76" s="184" t="s">
        <v>61</v>
      </c>
      <c r="C76" s="183">
        <v>200</v>
      </c>
      <c r="D76" s="183">
        <v>200</v>
      </c>
      <c r="E76" s="179"/>
      <c r="F76" s="180"/>
      <c r="G76" s="181"/>
      <c r="H76" s="455"/>
      <c r="I76" s="455"/>
      <c r="J76" s="455"/>
      <c r="K76" s="10"/>
      <c r="L76" s="455"/>
      <c r="M76" s="455"/>
      <c r="N76" s="455"/>
      <c r="O76" s="455"/>
      <c r="P76" s="455"/>
      <c r="Q76" s="455"/>
      <c r="R76" s="455"/>
      <c r="S76" s="455"/>
    </row>
    <row r="77" spans="1:20" s="39" customFormat="1" x14ac:dyDescent="0.25">
      <c r="B77" s="184"/>
      <c r="C77" s="183"/>
      <c r="D77" s="183"/>
      <c r="E77" s="179"/>
      <c r="F77" s="180"/>
      <c r="G77" s="181"/>
      <c r="H77" s="455"/>
      <c r="I77" s="455"/>
      <c r="J77" s="455"/>
      <c r="K77" s="10"/>
      <c r="L77" s="455"/>
      <c r="M77" s="455"/>
      <c r="N77" s="455"/>
      <c r="O77" s="455"/>
      <c r="P77" s="455"/>
      <c r="Q77" s="455"/>
      <c r="R77" s="455"/>
      <c r="S77" s="455"/>
    </row>
    <row r="78" spans="1:20" x14ac:dyDescent="0.25">
      <c r="A78" s="39"/>
      <c r="B78" s="508" t="s">
        <v>273</v>
      </c>
      <c r="C78" s="222">
        <v>30</v>
      </c>
      <c r="D78" s="222">
        <v>30</v>
      </c>
      <c r="E78" s="214"/>
      <c r="F78" s="241">
        <v>30</v>
      </c>
      <c r="G78" s="220"/>
      <c r="H78" s="210">
        <v>1.35</v>
      </c>
      <c r="I78" s="210">
        <v>0.1</v>
      </c>
      <c r="J78" s="210">
        <v>12.4</v>
      </c>
      <c r="K78" s="220">
        <v>71</v>
      </c>
      <c r="L78" s="157">
        <v>0</v>
      </c>
      <c r="M78" s="155">
        <v>0.03</v>
      </c>
      <c r="N78" s="155">
        <v>0</v>
      </c>
      <c r="O78" s="155">
        <v>0.39</v>
      </c>
      <c r="P78" s="155">
        <v>6.77</v>
      </c>
      <c r="Q78" s="155">
        <v>25.58</v>
      </c>
      <c r="R78" s="155">
        <v>9.7100000000000009</v>
      </c>
      <c r="S78" s="155">
        <v>0.59</v>
      </c>
    </row>
    <row r="79" spans="1:20" s="39" customFormat="1" x14ac:dyDescent="0.25">
      <c r="B79" s="462" t="s">
        <v>62</v>
      </c>
      <c r="C79" s="222">
        <v>20</v>
      </c>
      <c r="D79" s="222">
        <v>20</v>
      </c>
      <c r="E79" s="214"/>
      <c r="F79" s="80">
        <v>20</v>
      </c>
      <c r="G79" s="10"/>
      <c r="H79" s="467">
        <v>1.7</v>
      </c>
      <c r="I79" s="467">
        <v>0.3</v>
      </c>
      <c r="J79" s="467">
        <v>11.4</v>
      </c>
      <c r="K79" s="10">
        <v>71</v>
      </c>
      <c r="L79" s="467">
        <v>0</v>
      </c>
      <c r="M79" s="467">
        <v>4.8000000000000001E-2</v>
      </c>
      <c r="N79" s="467">
        <v>0</v>
      </c>
      <c r="O79" s="467">
        <v>0.39</v>
      </c>
      <c r="P79" s="467">
        <v>6.9</v>
      </c>
      <c r="Q79" s="467">
        <v>26.1</v>
      </c>
      <c r="R79" s="467">
        <v>9.9</v>
      </c>
      <c r="S79" s="467">
        <v>0.59</v>
      </c>
    </row>
    <row r="80" spans="1:20" x14ac:dyDescent="0.25">
      <c r="A80" s="39"/>
      <c r="B80" s="216"/>
      <c r="C80" s="222"/>
      <c r="D80" s="222"/>
      <c r="E80" s="223"/>
      <c r="F80" s="280">
        <v>785</v>
      </c>
      <c r="G80" s="220"/>
      <c r="H80" s="210"/>
      <c r="I80" s="210"/>
      <c r="J80" s="210"/>
      <c r="K80" s="265"/>
      <c r="L80" s="155"/>
      <c r="M80" s="155"/>
      <c r="N80" s="155"/>
      <c r="O80" s="155"/>
      <c r="P80" s="155"/>
      <c r="Q80" s="155"/>
      <c r="R80" s="155"/>
      <c r="S80" s="78"/>
    </row>
    <row r="81" spans="2:19" x14ac:dyDescent="0.25">
      <c r="B81" s="216"/>
      <c r="C81" s="222"/>
      <c r="D81" s="222"/>
      <c r="E81" s="223"/>
      <c r="F81" s="280"/>
      <c r="G81" s="220"/>
      <c r="H81" s="210"/>
      <c r="I81" s="210"/>
      <c r="J81" s="210"/>
      <c r="K81" s="265"/>
      <c r="L81" s="155"/>
      <c r="M81" s="155"/>
      <c r="N81" s="155"/>
      <c r="O81" s="155"/>
      <c r="P81" s="155"/>
      <c r="Q81" s="155"/>
      <c r="R81" s="155"/>
      <c r="S81" s="155"/>
    </row>
    <row r="82" spans="2:19" x14ac:dyDescent="0.25">
      <c r="B82" s="11" t="s">
        <v>74</v>
      </c>
      <c r="C82" s="60"/>
      <c r="D82" s="60"/>
      <c r="E82" s="94"/>
      <c r="F82" s="95"/>
      <c r="G82" s="159"/>
      <c r="H82" s="93">
        <f t="shared" ref="H82:S82" si="2">H4+H28</f>
        <v>38.606000000000002</v>
      </c>
      <c r="I82" s="93">
        <f t="shared" si="2"/>
        <v>39.805</v>
      </c>
      <c r="J82" s="93">
        <f t="shared" si="2"/>
        <v>168.71800000000002</v>
      </c>
      <c r="K82" s="93">
        <f t="shared" si="2"/>
        <v>1325.64</v>
      </c>
      <c r="L82" s="93">
        <f t="shared" si="2"/>
        <v>50.759</v>
      </c>
      <c r="M82" s="93">
        <f t="shared" si="2"/>
        <v>4.3529999999999998</v>
      </c>
      <c r="N82" s="93">
        <f t="shared" si="2"/>
        <v>5.0040000000000004</v>
      </c>
      <c r="O82" s="93">
        <f t="shared" si="2"/>
        <v>3.6710000000000003</v>
      </c>
      <c r="P82" s="93">
        <f t="shared" si="2"/>
        <v>365.78700000000003</v>
      </c>
      <c r="Q82" s="93">
        <f t="shared" si="2"/>
        <v>631.84699999999998</v>
      </c>
      <c r="R82" s="93">
        <f t="shared" si="2"/>
        <v>122.18199999999999</v>
      </c>
      <c r="S82" s="93">
        <f t="shared" si="2"/>
        <v>8.8979999999999997</v>
      </c>
    </row>
    <row r="83" spans="2:19" x14ac:dyDescent="0.25">
      <c r="B83" s="39"/>
      <c r="C83" s="39"/>
      <c r="D83" s="39"/>
      <c r="G83" s="39"/>
      <c r="H83" s="96"/>
      <c r="I83" s="96"/>
      <c r="J83" s="96"/>
      <c r="K83" s="97"/>
      <c r="L83" s="96"/>
      <c r="M83" s="96"/>
      <c r="N83" s="96"/>
      <c r="O83" s="96"/>
      <c r="P83" s="96"/>
      <c r="Q83" s="96"/>
      <c r="R83" s="96"/>
      <c r="S83" s="98"/>
    </row>
  </sheetData>
  <mergeCells count="14">
    <mergeCell ref="B1:S1"/>
    <mergeCell ref="B2:B3"/>
    <mergeCell ref="C2:C3"/>
    <mergeCell ref="D2:D3"/>
    <mergeCell ref="G2:K2"/>
    <mergeCell ref="L2:O2"/>
    <mergeCell ref="P2:S2"/>
    <mergeCell ref="E28:G28"/>
    <mergeCell ref="B29:D29"/>
    <mergeCell ref="B43:D43"/>
    <mergeCell ref="B5:D5"/>
    <mergeCell ref="B27:D27"/>
    <mergeCell ref="B11:D11"/>
    <mergeCell ref="B16:D16"/>
  </mergeCells>
  <pageMargins left="0.70833333333333304" right="0.118055555555556" top="0.35416666666666702" bottom="0.35416666666666702" header="0.51180555555555496" footer="0.51180555555555496"/>
  <pageSetup paperSize="9" scale="55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view="pageBreakPreview" topLeftCell="A52" zoomScale="72" zoomScaleNormal="72" zoomScalePageLayoutView="72" workbookViewId="0">
      <selection activeCell="B56" sqref="B56"/>
    </sheetView>
  </sheetViews>
  <sheetFormatPr defaultColWidth="8.7109375" defaultRowHeight="15" x14ac:dyDescent="0.25"/>
  <cols>
    <col min="1" max="1" width="4.140625" customWidth="1"/>
    <col min="2" max="2" width="40.5703125" customWidth="1"/>
    <col min="3" max="3" width="9.42578125" style="104" customWidth="1"/>
    <col min="4" max="4" width="9.85546875" style="104" customWidth="1"/>
    <col min="5" max="5" width="10.7109375" style="105" customWidth="1"/>
    <col min="6" max="6" width="9.7109375" style="106" customWidth="1"/>
    <col min="7" max="7" width="11.140625" style="104" customWidth="1"/>
    <col min="8" max="9" width="9.140625" style="107" customWidth="1"/>
    <col min="10" max="10" width="7.7109375" style="107" customWidth="1"/>
    <col min="11" max="11" width="10.140625" style="108" customWidth="1"/>
    <col min="12" max="12" width="7.85546875" style="107" customWidth="1"/>
    <col min="13" max="13" width="8.5703125" style="107" customWidth="1"/>
    <col min="14" max="14" width="9" style="107" customWidth="1"/>
    <col min="15" max="15" width="8.42578125" style="107" customWidth="1"/>
    <col min="16" max="16" width="8.7109375" style="107"/>
    <col min="17" max="17" width="8.42578125" style="107" customWidth="1"/>
    <col min="18" max="18" width="8" style="107" customWidth="1"/>
    <col min="19" max="19" width="7.28515625" style="107" customWidth="1"/>
    <col min="20" max="20" width="4.140625" customWidth="1"/>
  </cols>
  <sheetData>
    <row r="1" spans="1:19" x14ac:dyDescent="0.25">
      <c r="N1" s="211"/>
    </row>
    <row r="2" spans="1:19" s="37" customFormat="1" x14ac:dyDescent="0.25">
      <c r="A2" s="40"/>
      <c r="B2" s="556" t="s">
        <v>169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</row>
    <row r="3" spans="1:19" s="37" customFormat="1" ht="15" customHeight="1" x14ac:dyDescent="0.25">
      <c r="A3" s="40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</row>
    <row r="4" spans="1:19" s="37" customFormat="1" ht="48" customHeight="1" x14ac:dyDescent="0.25">
      <c r="A4" s="40"/>
      <c r="B4" s="569" t="s">
        <v>169</v>
      </c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</row>
    <row r="5" spans="1:19" s="37" customFormat="1" x14ac:dyDescent="0.25">
      <c r="A5" s="40"/>
      <c r="B5" s="582" t="s">
        <v>3</v>
      </c>
      <c r="C5" s="584" t="s">
        <v>4</v>
      </c>
      <c r="D5" s="584" t="s">
        <v>5</v>
      </c>
      <c r="E5" s="286"/>
      <c r="F5" s="286"/>
      <c r="G5" s="570" t="s">
        <v>6</v>
      </c>
      <c r="H5" s="571"/>
      <c r="I5" s="571"/>
      <c r="J5" s="571"/>
      <c r="K5" s="572"/>
      <c r="L5" s="573" t="s">
        <v>7</v>
      </c>
      <c r="M5" s="574"/>
      <c r="N5" s="574"/>
      <c r="O5" s="575"/>
      <c r="P5" s="573" t="s">
        <v>8</v>
      </c>
      <c r="Q5" s="574"/>
      <c r="R5" s="574"/>
      <c r="S5" s="575"/>
    </row>
    <row r="6" spans="1:19" s="37" customFormat="1" ht="15" customHeight="1" x14ac:dyDescent="0.25">
      <c r="A6" s="40"/>
      <c r="B6" s="583"/>
      <c r="C6" s="585"/>
      <c r="D6" s="585"/>
      <c r="E6" s="287"/>
      <c r="F6" s="288" t="s">
        <v>9</v>
      </c>
      <c r="G6" s="289"/>
      <c r="H6" s="290" t="s">
        <v>10</v>
      </c>
      <c r="I6" s="290" t="s">
        <v>11</v>
      </c>
      <c r="J6" s="290" t="s">
        <v>12</v>
      </c>
      <c r="K6" s="288" t="s">
        <v>13</v>
      </c>
      <c r="L6" s="165" t="s">
        <v>14</v>
      </c>
      <c r="M6" s="165" t="s">
        <v>15</v>
      </c>
      <c r="N6" s="165" t="s">
        <v>16</v>
      </c>
      <c r="O6" s="165" t="s">
        <v>17</v>
      </c>
      <c r="P6" s="165" t="s">
        <v>18</v>
      </c>
      <c r="Q6" s="165" t="s">
        <v>19</v>
      </c>
      <c r="R6" s="165" t="s">
        <v>20</v>
      </c>
      <c r="S6" s="165" t="s">
        <v>21</v>
      </c>
    </row>
    <row r="7" spans="1:19" s="37" customFormat="1" ht="15" customHeight="1" x14ac:dyDescent="0.25">
      <c r="A7" s="40"/>
      <c r="B7" s="291" t="s">
        <v>123</v>
      </c>
      <c r="C7" s="292"/>
      <c r="D7" s="292"/>
      <c r="E7" s="293"/>
      <c r="F7" s="294">
        <v>120</v>
      </c>
      <c r="G7" s="295" t="s">
        <v>248</v>
      </c>
      <c r="H7" s="296">
        <f>H8+H20+H25+H29+H33+H36</f>
        <v>23.05</v>
      </c>
      <c r="I7" s="296">
        <f t="shared" ref="I7:S7" si="0">I8+I20+I25+I29+I33+I36</f>
        <v>24.81</v>
      </c>
      <c r="J7" s="296">
        <f t="shared" si="0"/>
        <v>99.24</v>
      </c>
      <c r="K7" s="296">
        <f t="shared" si="0"/>
        <v>637.01799999999992</v>
      </c>
      <c r="L7" s="296">
        <f t="shared" si="0"/>
        <v>27.638999999999999</v>
      </c>
      <c r="M7" s="296">
        <f t="shared" si="0"/>
        <v>0.33300000000000002</v>
      </c>
      <c r="N7" s="296">
        <f t="shared" si="0"/>
        <v>2.0550000000000002</v>
      </c>
      <c r="O7" s="296">
        <f t="shared" si="0"/>
        <v>4.0359999999999996</v>
      </c>
      <c r="P7" s="296">
        <f t="shared" si="0"/>
        <v>170.12</v>
      </c>
      <c r="Q7" s="296">
        <f t="shared" si="0"/>
        <v>376.01</v>
      </c>
      <c r="R7" s="296">
        <f t="shared" si="0"/>
        <v>83.86</v>
      </c>
      <c r="S7" s="296">
        <f t="shared" si="0"/>
        <v>4.83</v>
      </c>
    </row>
    <row r="8" spans="1:19" s="37" customFormat="1" x14ac:dyDescent="0.25">
      <c r="A8" s="40"/>
      <c r="B8" s="297" t="s">
        <v>210</v>
      </c>
      <c r="C8" s="298">
        <v>133</v>
      </c>
      <c r="D8" s="297">
        <v>110</v>
      </c>
      <c r="E8" s="293"/>
      <c r="F8" s="294"/>
      <c r="G8" s="299"/>
      <c r="H8" s="296">
        <v>12.5</v>
      </c>
      <c r="I8" s="296">
        <v>10</v>
      </c>
      <c r="J8" s="296">
        <v>8.9</v>
      </c>
      <c r="K8" s="299">
        <v>156</v>
      </c>
      <c r="L8" s="174">
        <v>10.5</v>
      </c>
      <c r="M8" s="174">
        <v>0.13</v>
      </c>
      <c r="N8" s="174">
        <v>2</v>
      </c>
      <c r="O8" s="174">
        <v>2.87</v>
      </c>
      <c r="P8" s="174">
        <v>39.380000000000003</v>
      </c>
      <c r="Q8" s="174">
        <v>200.15</v>
      </c>
      <c r="R8" s="174">
        <v>4.8899999999999997</v>
      </c>
      <c r="S8" s="174">
        <v>2.5</v>
      </c>
    </row>
    <row r="9" spans="1:19" s="37" customFormat="1" x14ac:dyDescent="0.25">
      <c r="A9" s="40"/>
      <c r="B9" s="300" t="s">
        <v>66</v>
      </c>
      <c r="C9" s="301">
        <v>2.5</v>
      </c>
      <c r="D9" s="302">
        <v>2.5</v>
      </c>
      <c r="E9" s="293"/>
      <c r="F9" s="294"/>
      <c r="G9" s="299"/>
      <c r="H9" s="296"/>
      <c r="I9" s="296"/>
      <c r="J9" s="296"/>
      <c r="K9" s="299"/>
      <c r="L9" s="169"/>
      <c r="M9" s="169"/>
      <c r="N9" s="169"/>
      <c r="O9" s="169"/>
      <c r="P9" s="169"/>
      <c r="Q9" s="169"/>
      <c r="R9" s="169"/>
      <c r="S9" s="169"/>
    </row>
    <row r="10" spans="1:19" s="40" customFormat="1" x14ac:dyDescent="0.25">
      <c r="B10" s="300" t="s">
        <v>51</v>
      </c>
      <c r="C10" s="301">
        <v>1.5</v>
      </c>
      <c r="D10" s="302">
        <v>1.5</v>
      </c>
      <c r="E10" s="293"/>
      <c r="F10" s="294"/>
      <c r="G10" s="299"/>
      <c r="H10" s="296"/>
      <c r="I10" s="296"/>
      <c r="J10" s="296"/>
      <c r="K10" s="299"/>
      <c r="L10" s="169"/>
      <c r="M10" s="169"/>
      <c r="N10" s="169"/>
      <c r="O10" s="169"/>
      <c r="P10" s="169"/>
      <c r="Q10" s="169"/>
      <c r="R10" s="169"/>
      <c r="S10" s="169"/>
    </row>
    <row r="11" spans="1:19" s="37" customFormat="1" x14ac:dyDescent="0.25">
      <c r="A11" s="40"/>
      <c r="B11" s="303" t="s">
        <v>56</v>
      </c>
      <c r="C11" s="292">
        <v>2</v>
      </c>
      <c r="D11" s="292">
        <v>2</v>
      </c>
      <c r="E11" s="293"/>
      <c r="F11" s="294"/>
      <c r="G11" s="299"/>
      <c r="H11" s="296"/>
      <c r="I11" s="296"/>
      <c r="J11" s="296"/>
      <c r="K11" s="299"/>
      <c r="L11" s="169"/>
      <c r="M11" s="169"/>
      <c r="N11" s="169"/>
      <c r="O11" s="169"/>
      <c r="P11" s="169"/>
      <c r="Q11" s="169"/>
      <c r="R11" s="169"/>
      <c r="S11" s="169"/>
    </row>
    <row r="12" spans="1:19" s="37" customFormat="1" x14ac:dyDescent="0.25">
      <c r="A12" s="40"/>
      <c r="B12" s="304"/>
      <c r="C12" s="292">
        <v>0</v>
      </c>
      <c r="D12" s="292">
        <v>50</v>
      </c>
      <c r="E12" s="293"/>
      <c r="F12" s="294"/>
      <c r="G12" s="299"/>
      <c r="H12" s="296"/>
      <c r="I12" s="296"/>
      <c r="J12" s="296"/>
      <c r="K12" s="299"/>
      <c r="L12" s="169"/>
      <c r="M12" s="169"/>
      <c r="N12" s="169"/>
      <c r="O12" s="169"/>
      <c r="P12" s="169"/>
      <c r="Q12" s="169"/>
      <c r="R12" s="169"/>
      <c r="S12" s="169"/>
    </row>
    <row r="13" spans="1:19" s="37" customFormat="1" x14ac:dyDescent="0.25">
      <c r="A13" s="40"/>
      <c r="B13" s="303" t="s">
        <v>95</v>
      </c>
      <c r="C13" s="292">
        <v>12.5</v>
      </c>
      <c r="D13" s="292">
        <v>12.5</v>
      </c>
      <c r="E13" s="293"/>
      <c r="F13" s="294"/>
      <c r="G13" s="299"/>
      <c r="H13" s="296"/>
      <c r="I13" s="296"/>
      <c r="J13" s="296"/>
      <c r="K13" s="299"/>
      <c r="L13" s="169"/>
      <c r="M13" s="169"/>
      <c r="N13" s="169"/>
      <c r="O13" s="169"/>
      <c r="P13" s="169"/>
      <c r="Q13" s="169"/>
      <c r="R13" s="169"/>
      <c r="S13" s="169"/>
    </row>
    <row r="14" spans="1:19" s="40" customFormat="1" x14ac:dyDescent="0.25">
      <c r="B14" s="303" t="s">
        <v>66</v>
      </c>
      <c r="C14" s="292">
        <v>2.5</v>
      </c>
      <c r="D14" s="292">
        <v>2.5</v>
      </c>
      <c r="E14" s="293"/>
      <c r="F14" s="294"/>
      <c r="G14" s="299"/>
      <c r="H14" s="296"/>
      <c r="I14" s="296"/>
      <c r="J14" s="296"/>
      <c r="K14" s="299"/>
      <c r="L14" s="169"/>
      <c r="M14" s="169"/>
      <c r="N14" s="169"/>
      <c r="O14" s="169"/>
      <c r="P14" s="169"/>
      <c r="Q14" s="169"/>
      <c r="R14" s="169"/>
      <c r="S14" s="169"/>
    </row>
    <row r="15" spans="1:19" s="40" customFormat="1" x14ac:dyDescent="0.25">
      <c r="B15" s="303" t="s">
        <v>124</v>
      </c>
      <c r="C15" s="292">
        <v>37.5</v>
      </c>
      <c r="D15" s="292">
        <v>37.5</v>
      </c>
      <c r="E15" s="293"/>
      <c r="F15" s="294"/>
      <c r="G15" s="299"/>
      <c r="H15" s="296"/>
      <c r="I15" s="296"/>
      <c r="J15" s="296"/>
      <c r="K15" s="299"/>
      <c r="L15" s="169"/>
      <c r="M15" s="169"/>
      <c r="N15" s="169"/>
      <c r="O15" s="169"/>
      <c r="P15" s="169"/>
      <c r="Q15" s="169"/>
      <c r="R15" s="169"/>
      <c r="S15" s="169"/>
    </row>
    <row r="16" spans="1:19" s="40" customFormat="1" x14ac:dyDescent="0.25">
      <c r="B16" s="303" t="s">
        <v>46</v>
      </c>
      <c r="C16" s="292">
        <v>12</v>
      </c>
      <c r="D16" s="292">
        <v>11</v>
      </c>
      <c r="E16" s="293"/>
      <c r="F16" s="294"/>
      <c r="G16" s="299"/>
      <c r="H16" s="296"/>
      <c r="I16" s="296"/>
      <c r="J16" s="296"/>
      <c r="K16" s="299"/>
      <c r="L16" s="169"/>
      <c r="M16" s="169"/>
      <c r="N16" s="169"/>
      <c r="O16" s="169"/>
      <c r="P16" s="169"/>
      <c r="Q16" s="169"/>
      <c r="R16" s="169"/>
      <c r="S16" s="169"/>
    </row>
    <row r="17" spans="1:19" s="40" customFormat="1" x14ac:dyDescent="0.25">
      <c r="B17" s="303" t="s">
        <v>29</v>
      </c>
      <c r="C17" s="292">
        <v>3.5</v>
      </c>
      <c r="D17" s="292">
        <v>3.5</v>
      </c>
      <c r="E17" s="293"/>
      <c r="F17" s="294"/>
      <c r="G17" s="299"/>
      <c r="H17" s="296"/>
      <c r="I17" s="296"/>
      <c r="J17" s="296"/>
      <c r="K17" s="299"/>
      <c r="L17" s="169"/>
      <c r="M17" s="169"/>
      <c r="N17" s="169"/>
      <c r="O17" s="169"/>
      <c r="P17" s="169"/>
      <c r="Q17" s="169"/>
      <c r="R17" s="169"/>
      <c r="S17" s="169"/>
    </row>
    <row r="18" spans="1:19" s="40" customFormat="1" x14ac:dyDescent="0.25">
      <c r="B18" s="300"/>
      <c r="C18" s="292"/>
      <c r="D18" s="292"/>
      <c r="E18" s="293"/>
      <c r="F18" s="294"/>
      <c r="G18" s="299"/>
      <c r="H18" s="296"/>
      <c r="I18" s="296"/>
      <c r="J18" s="296"/>
      <c r="K18" s="299"/>
      <c r="L18" s="169"/>
      <c r="M18" s="169"/>
      <c r="N18" s="169"/>
      <c r="O18" s="169"/>
      <c r="P18" s="169"/>
      <c r="Q18" s="169"/>
      <c r="R18" s="169"/>
      <c r="S18" s="169"/>
    </row>
    <row r="19" spans="1:19" x14ac:dyDescent="0.25">
      <c r="A19" s="39"/>
      <c r="B19" s="305"/>
      <c r="C19" s="288"/>
      <c r="D19" s="288"/>
      <c r="E19" s="306"/>
      <c r="F19" s="288"/>
      <c r="G19" s="288"/>
      <c r="H19" s="290"/>
      <c r="I19" s="290"/>
      <c r="J19" s="290"/>
      <c r="K19" s="288"/>
      <c r="L19" s="165"/>
      <c r="M19" s="165"/>
      <c r="N19" s="165"/>
      <c r="O19" s="165"/>
      <c r="P19" s="165"/>
      <c r="Q19" s="165"/>
      <c r="R19" s="165"/>
      <c r="S19" s="165"/>
    </row>
    <row r="20" spans="1:19" x14ac:dyDescent="0.25">
      <c r="A20" s="39"/>
      <c r="B20" s="454" t="s">
        <v>292</v>
      </c>
      <c r="C20" s="308"/>
      <c r="D20" s="308"/>
      <c r="E20" s="293"/>
      <c r="F20" s="294">
        <v>150</v>
      </c>
      <c r="G20" s="299"/>
      <c r="H20" s="296">
        <v>5.0999999999999996</v>
      </c>
      <c r="I20" s="296">
        <v>4.2</v>
      </c>
      <c r="J20" s="296">
        <v>33.6</v>
      </c>
      <c r="K20" s="299">
        <v>177</v>
      </c>
      <c r="L20" s="169">
        <v>3.91</v>
      </c>
      <c r="M20" s="169">
        <v>0.13</v>
      </c>
      <c r="N20" s="169">
        <v>0.02</v>
      </c>
      <c r="O20" s="169">
        <v>0.5</v>
      </c>
      <c r="P20" s="169">
        <v>24.74</v>
      </c>
      <c r="Q20" s="169">
        <v>44.97</v>
      </c>
      <c r="R20" s="169">
        <v>9.3699999999999992</v>
      </c>
      <c r="S20" s="169">
        <v>0.89</v>
      </c>
    </row>
    <row r="21" spans="1:19" x14ac:dyDescent="0.25">
      <c r="A21" s="39"/>
      <c r="B21" s="303" t="s">
        <v>125</v>
      </c>
      <c r="C21" s="292">
        <v>50</v>
      </c>
      <c r="D21" s="292">
        <v>50</v>
      </c>
      <c r="E21" s="411"/>
      <c r="F21" s="294"/>
      <c r="G21" s="299"/>
      <c r="H21" s="296"/>
      <c r="I21" s="296"/>
      <c r="J21" s="296"/>
      <c r="K21" s="299"/>
      <c r="L21" s="169"/>
      <c r="M21" s="169"/>
      <c r="N21" s="169"/>
      <c r="O21" s="169"/>
      <c r="P21" s="169"/>
      <c r="Q21" s="169"/>
      <c r="R21" s="169"/>
      <c r="S21" s="169"/>
    </row>
    <row r="22" spans="1:19" x14ac:dyDescent="0.25">
      <c r="A22" s="39"/>
      <c r="B22" s="303" t="s">
        <v>51</v>
      </c>
      <c r="C22" s="292">
        <v>2</v>
      </c>
      <c r="D22" s="292">
        <v>2</v>
      </c>
      <c r="E22" s="411"/>
      <c r="F22" s="294"/>
      <c r="G22" s="299"/>
      <c r="H22" s="296"/>
      <c r="I22" s="296"/>
      <c r="J22" s="296"/>
      <c r="K22" s="299"/>
      <c r="L22" s="169"/>
      <c r="M22" s="169"/>
      <c r="N22" s="169"/>
      <c r="O22" s="169"/>
      <c r="P22" s="169"/>
      <c r="Q22" s="169"/>
      <c r="R22" s="169"/>
      <c r="S22" s="169"/>
    </row>
    <row r="23" spans="1:19" s="37" customFormat="1" ht="15" customHeight="1" x14ac:dyDescent="0.25">
      <c r="A23" s="40"/>
      <c r="B23" s="301" t="s">
        <v>29</v>
      </c>
      <c r="C23" s="308">
        <v>5</v>
      </c>
      <c r="D23" s="308">
        <v>5</v>
      </c>
      <c r="E23" s="422"/>
      <c r="F23" s="309"/>
      <c r="G23" s="299"/>
      <c r="H23" s="296"/>
      <c r="I23" s="296"/>
      <c r="J23" s="296"/>
      <c r="K23" s="299"/>
      <c r="L23" s="169"/>
      <c r="M23" s="169"/>
      <c r="N23" s="169"/>
      <c r="O23" s="169"/>
      <c r="P23" s="169"/>
      <c r="Q23" s="169"/>
      <c r="R23" s="169"/>
      <c r="S23" s="169"/>
    </row>
    <row r="24" spans="1:19" s="40" customFormat="1" ht="15" customHeight="1" x14ac:dyDescent="0.25">
      <c r="B24" s="301"/>
      <c r="C24" s="308"/>
      <c r="D24" s="308"/>
      <c r="E24" s="422"/>
      <c r="F24" s="481"/>
      <c r="G24" s="299"/>
      <c r="H24" s="296"/>
      <c r="I24" s="296"/>
      <c r="J24" s="296"/>
      <c r="K24" s="299"/>
      <c r="L24" s="455"/>
      <c r="M24" s="455"/>
      <c r="N24" s="455"/>
      <c r="O24" s="455"/>
      <c r="P24" s="455"/>
      <c r="Q24" s="455"/>
      <c r="R24" s="455"/>
      <c r="S24" s="455"/>
    </row>
    <row r="25" spans="1:19" s="37" customFormat="1" x14ac:dyDescent="0.25">
      <c r="A25" s="40"/>
      <c r="B25" s="581" t="s">
        <v>235</v>
      </c>
      <c r="C25" s="581"/>
      <c r="D25" s="581"/>
      <c r="E25" s="293"/>
      <c r="F25" s="310" t="s">
        <v>236</v>
      </c>
      <c r="G25" s="299"/>
      <c r="H25" s="296">
        <v>2.9</v>
      </c>
      <c r="I25" s="296">
        <v>10.050000000000001</v>
      </c>
      <c r="J25" s="296">
        <v>6.94</v>
      </c>
      <c r="K25" s="311">
        <v>129.61799999999999</v>
      </c>
      <c r="L25" s="169">
        <v>4.9000000000000002E-2</v>
      </c>
      <c r="M25" s="169">
        <v>2.1000000000000001E-2</v>
      </c>
      <c r="N25" s="169">
        <v>3.5000000000000003E-2</v>
      </c>
      <c r="O25" s="169">
        <v>0.27600000000000002</v>
      </c>
      <c r="P25" s="169">
        <v>73.849999999999994</v>
      </c>
      <c r="Q25" s="169">
        <v>79.75</v>
      </c>
      <c r="R25" s="169">
        <v>9.26</v>
      </c>
      <c r="S25" s="78">
        <v>0.21</v>
      </c>
    </row>
    <row r="26" spans="1:19" s="37" customFormat="1" x14ac:dyDescent="0.25">
      <c r="A26" s="40"/>
      <c r="B26" s="301" t="s">
        <v>33</v>
      </c>
      <c r="C26" s="299">
        <v>30</v>
      </c>
      <c r="D26" s="299">
        <v>30</v>
      </c>
      <c r="E26" s="293"/>
      <c r="F26" s="294"/>
      <c r="G26" s="299"/>
      <c r="H26" s="296"/>
      <c r="I26" s="296"/>
      <c r="J26" s="296"/>
      <c r="K26" s="311"/>
      <c r="L26" s="169"/>
      <c r="M26" s="169"/>
      <c r="N26" s="169"/>
      <c r="O26" s="169"/>
      <c r="P26" s="169"/>
      <c r="Q26" s="169"/>
      <c r="R26" s="169"/>
      <c r="S26" s="78"/>
    </row>
    <row r="27" spans="1:19" s="37" customFormat="1" x14ac:dyDescent="0.25">
      <c r="A27" s="40"/>
      <c r="B27" s="301" t="s">
        <v>34</v>
      </c>
      <c r="C27" s="299">
        <v>16.5</v>
      </c>
      <c r="D27" s="299">
        <v>15</v>
      </c>
      <c r="E27" s="293"/>
      <c r="F27" s="294"/>
      <c r="G27" s="299"/>
      <c r="H27" s="296"/>
      <c r="I27" s="296"/>
      <c r="J27" s="296"/>
      <c r="K27" s="311"/>
      <c r="L27" s="169"/>
      <c r="M27" s="169"/>
      <c r="N27" s="169"/>
      <c r="O27" s="169"/>
      <c r="P27" s="169"/>
      <c r="Q27" s="169"/>
      <c r="R27" s="169"/>
      <c r="S27" s="78"/>
    </row>
    <row r="28" spans="1:19" s="37" customFormat="1" x14ac:dyDescent="0.25">
      <c r="A28" s="40"/>
      <c r="B28" s="301"/>
      <c r="C28" s="299"/>
      <c r="D28" s="299"/>
      <c r="E28" s="482"/>
      <c r="F28" s="312"/>
      <c r="G28" s="308"/>
      <c r="H28" s="313"/>
      <c r="I28" s="313"/>
      <c r="J28" s="313"/>
      <c r="K28" s="314"/>
      <c r="L28" s="19"/>
      <c r="M28" s="19"/>
      <c r="N28" s="19"/>
      <c r="O28" s="19"/>
      <c r="P28" s="19"/>
      <c r="Q28" s="19"/>
      <c r="R28" s="19"/>
      <c r="S28" s="21"/>
    </row>
    <row r="29" spans="1:19" s="37" customFormat="1" x14ac:dyDescent="0.25">
      <c r="A29" s="40"/>
      <c r="B29" s="307" t="s">
        <v>134</v>
      </c>
      <c r="C29" s="308"/>
      <c r="D29" s="308"/>
      <c r="E29" s="179"/>
      <c r="F29" s="315">
        <v>200</v>
      </c>
      <c r="G29" s="299"/>
      <c r="H29" s="296">
        <v>0.5</v>
      </c>
      <c r="I29" s="296">
        <v>0</v>
      </c>
      <c r="J29" s="296">
        <v>18</v>
      </c>
      <c r="K29" s="311">
        <v>74</v>
      </c>
      <c r="L29" s="169">
        <v>0.18</v>
      </c>
      <c r="M29" s="169">
        <v>0</v>
      </c>
      <c r="N29" s="169">
        <v>0</v>
      </c>
      <c r="O29" s="169">
        <v>0</v>
      </c>
      <c r="P29" s="169">
        <v>21.75</v>
      </c>
      <c r="Q29" s="169">
        <v>14.74</v>
      </c>
      <c r="R29" s="169">
        <v>5.74</v>
      </c>
      <c r="S29" s="169">
        <v>0.45</v>
      </c>
    </row>
    <row r="30" spans="1:19" s="37" customFormat="1" ht="15" customHeight="1" x14ac:dyDescent="0.25">
      <c r="A30" s="40"/>
      <c r="B30" s="303" t="s">
        <v>60</v>
      </c>
      <c r="C30" s="292">
        <v>15</v>
      </c>
      <c r="D30" s="292">
        <v>15</v>
      </c>
      <c r="E30" s="179"/>
      <c r="F30" s="294"/>
      <c r="G30" s="299"/>
      <c r="H30" s="296"/>
      <c r="I30" s="296"/>
      <c r="J30" s="296"/>
      <c r="K30" s="311"/>
      <c r="L30" s="169"/>
      <c r="M30" s="169"/>
      <c r="N30" s="169"/>
      <c r="O30" s="169"/>
      <c r="P30" s="169"/>
      <c r="Q30" s="169"/>
      <c r="R30" s="169"/>
      <c r="S30" s="169"/>
    </row>
    <row r="31" spans="1:19" s="37" customFormat="1" x14ac:dyDescent="0.25">
      <c r="A31" s="40"/>
      <c r="B31" s="301" t="s">
        <v>27</v>
      </c>
      <c r="C31" s="308">
        <v>10</v>
      </c>
      <c r="D31" s="308">
        <v>10</v>
      </c>
      <c r="E31" s="179"/>
      <c r="F31" s="294"/>
      <c r="G31" s="299"/>
      <c r="H31" s="296"/>
      <c r="I31" s="296"/>
      <c r="J31" s="296"/>
      <c r="K31" s="311"/>
      <c r="L31" s="169"/>
      <c r="M31" s="169"/>
      <c r="N31" s="169"/>
      <c r="O31" s="169"/>
      <c r="P31" s="169"/>
      <c r="Q31" s="169"/>
      <c r="R31" s="169"/>
      <c r="S31" s="169"/>
    </row>
    <row r="32" spans="1:19" s="37" customFormat="1" x14ac:dyDescent="0.25">
      <c r="A32" s="40"/>
      <c r="B32" s="301"/>
      <c r="C32" s="308"/>
      <c r="D32" s="308"/>
      <c r="E32" s="179"/>
      <c r="F32" s="294"/>
      <c r="G32" s="299"/>
      <c r="H32" s="296"/>
      <c r="I32" s="296"/>
      <c r="J32" s="296"/>
      <c r="K32" s="311"/>
      <c r="L32" s="169"/>
      <c r="M32" s="169"/>
      <c r="N32" s="169"/>
      <c r="O32" s="169"/>
      <c r="P32" s="169"/>
      <c r="Q32" s="169"/>
      <c r="R32" s="169"/>
      <c r="S32" s="169"/>
    </row>
    <row r="33" spans="1:19" s="40" customFormat="1" x14ac:dyDescent="0.25">
      <c r="B33" s="502" t="s">
        <v>298</v>
      </c>
      <c r="C33" s="495">
        <v>20</v>
      </c>
      <c r="D33" s="495">
        <v>20</v>
      </c>
      <c r="E33" s="496"/>
      <c r="F33" s="497">
        <v>20</v>
      </c>
      <c r="G33" s="498"/>
      <c r="H33" s="467">
        <v>1.1000000000000001</v>
      </c>
      <c r="I33" s="467">
        <v>0.2</v>
      </c>
      <c r="J33" s="467">
        <v>5.5</v>
      </c>
      <c r="K33" s="10">
        <v>26.4</v>
      </c>
      <c r="L33" s="67"/>
      <c r="M33" s="67"/>
      <c r="N33" s="67"/>
      <c r="O33" s="67"/>
      <c r="P33" s="67"/>
      <c r="Q33" s="67"/>
      <c r="R33" s="67"/>
      <c r="S33" s="67"/>
    </row>
    <row r="34" spans="1:19" s="40" customFormat="1" x14ac:dyDescent="0.25">
      <c r="B34" s="502"/>
      <c r="C34" s="495"/>
      <c r="D34" s="495"/>
      <c r="E34" s="496"/>
      <c r="F34" s="497"/>
      <c r="G34" s="498"/>
      <c r="H34" s="67"/>
      <c r="I34" s="67"/>
      <c r="J34" s="67"/>
      <c r="K34" s="527"/>
      <c r="L34" s="67"/>
      <c r="M34" s="67"/>
      <c r="N34" s="67"/>
      <c r="O34" s="67"/>
      <c r="P34" s="67"/>
      <c r="Q34" s="67"/>
      <c r="R34" s="67"/>
      <c r="S34" s="67"/>
    </row>
    <row r="35" spans="1:19" s="40" customFormat="1" x14ac:dyDescent="0.25">
      <c r="B35" s="501" t="s">
        <v>303</v>
      </c>
      <c r="C35" s="495"/>
      <c r="D35" s="495"/>
      <c r="E35" s="496"/>
      <c r="F35" s="497">
        <v>535</v>
      </c>
      <c r="G35" s="498"/>
      <c r="H35" s="499"/>
      <c r="I35" s="499"/>
      <c r="J35" s="499"/>
      <c r="K35" s="500"/>
      <c r="L35" s="67"/>
      <c r="M35" s="67"/>
      <c r="N35" s="67"/>
      <c r="O35" s="67"/>
      <c r="P35" s="67"/>
      <c r="Q35" s="67"/>
      <c r="R35" s="67"/>
      <c r="S35" s="67"/>
    </row>
    <row r="36" spans="1:19" s="40" customFormat="1" x14ac:dyDescent="0.25">
      <c r="B36" s="502" t="s">
        <v>260</v>
      </c>
      <c r="C36" s="495">
        <v>100</v>
      </c>
      <c r="D36" s="495">
        <v>100</v>
      </c>
      <c r="E36" s="496">
        <v>8.1</v>
      </c>
      <c r="F36" s="497">
        <v>100</v>
      </c>
      <c r="G36" s="498"/>
      <c r="H36" s="467">
        <v>0.95</v>
      </c>
      <c r="I36" s="467">
        <v>0.36</v>
      </c>
      <c r="J36" s="467">
        <v>26.3</v>
      </c>
      <c r="K36" s="461">
        <v>74</v>
      </c>
      <c r="L36" s="469">
        <v>13</v>
      </c>
      <c r="M36" s="467">
        <v>5.1999999999999998E-2</v>
      </c>
      <c r="N36" s="467">
        <v>0</v>
      </c>
      <c r="O36" s="467">
        <v>0.39</v>
      </c>
      <c r="P36" s="467">
        <v>10.4</v>
      </c>
      <c r="Q36" s="467">
        <v>36.4</v>
      </c>
      <c r="R36" s="467">
        <v>54.6</v>
      </c>
      <c r="S36" s="467">
        <v>0.78</v>
      </c>
    </row>
    <row r="37" spans="1:19" s="37" customFormat="1" x14ac:dyDescent="0.25">
      <c r="A37" s="40"/>
      <c r="B37" s="316"/>
      <c r="C37" s="317"/>
      <c r="D37" s="317"/>
      <c r="E37" s="483"/>
      <c r="F37" s="317"/>
      <c r="G37" s="318"/>
      <c r="H37" s="290"/>
      <c r="I37" s="290"/>
      <c r="J37" s="290"/>
      <c r="K37" s="290"/>
      <c r="L37" s="165"/>
      <c r="M37" s="165"/>
      <c r="N37" s="165"/>
      <c r="O37" s="165"/>
      <c r="P37" s="165"/>
      <c r="Q37" s="165"/>
      <c r="R37" s="165"/>
      <c r="S37" s="165"/>
    </row>
    <row r="38" spans="1:19" s="37" customFormat="1" ht="32.25" customHeight="1" x14ac:dyDescent="0.25">
      <c r="A38" s="40"/>
      <c r="B38" s="316" t="s">
        <v>37</v>
      </c>
      <c r="C38" s="317"/>
      <c r="D38" s="317"/>
      <c r="E38" s="579" t="s">
        <v>248</v>
      </c>
      <c r="F38" s="579"/>
      <c r="G38" s="580"/>
      <c r="H38" s="290">
        <f>H39+H53+H62+H63+H67+H68</f>
        <v>15.719999999999999</v>
      </c>
      <c r="I38" s="290">
        <f t="shared" ref="I38:S38" si="1">I39+I53+I62+I63+I67+I68</f>
        <v>14.799999999999997</v>
      </c>
      <c r="J38" s="290">
        <f t="shared" si="1"/>
        <v>69.56</v>
      </c>
      <c r="K38" s="290">
        <f t="shared" si="1"/>
        <v>726.59999999999991</v>
      </c>
      <c r="L38" s="290">
        <f t="shared" si="1"/>
        <v>11.52</v>
      </c>
      <c r="M38" s="290">
        <f t="shared" si="1"/>
        <v>0.125</v>
      </c>
      <c r="N38" s="290">
        <f t="shared" si="1"/>
        <v>3.2000000000000001E-2</v>
      </c>
      <c r="O38" s="290">
        <f t="shared" si="1"/>
        <v>1.5449999999999999</v>
      </c>
      <c r="P38" s="290">
        <f t="shared" si="1"/>
        <v>81.83</v>
      </c>
      <c r="Q38" s="290">
        <f t="shared" si="1"/>
        <v>234.78000000000003</v>
      </c>
      <c r="R38" s="290">
        <f t="shared" si="1"/>
        <v>61.85</v>
      </c>
      <c r="S38" s="290">
        <f t="shared" si="1"/>
        <v>2.7800000000000002</v>
      </c>
    </row>
    <row r="39" spans="1:19" s="37" customFormat="1" x14ac:dyDescent="0.25">
      <c r="A39" s="40"/>
      <c r="B39" s="576" t="s">
        <v>170</v>
      </c>
      <c r="C39" s="577"/>
      <c r="D39" s="578"/>
      <c r="E39" s="319"/>
      <c r="F39" s="320" t="s">
        <v>171</v>
      </c>
      <c r="G39" s="288"/>
      <c r="H39" s="296">
        <v>8.6999999999999993</v>
      </c>
      <c r="I39" s="296">
        <v>10.7</v>
      </c>
      <c r="J39" s="296">
        <v>28.8</v>
      </c>
      <c r="K39" s="299">
        <v>147</v>
      </c>
      <c r="L39" s="174">
        <v>2.42</v>
      </c>
      <c r="M39" s="174">
        <v>0.03</v>
      </c>
      <c r="N39" s="174">
        <v>0.01</v>
      </c>
      <c r="O39" s="174">
        <v>0.2</v>
      </c>
      <c r="P39" s="174">
        <v>32.299999999999997</v>
      </c>
      <c r="Q39" s="174">
        <v>41.91</v>
      </c>
      <c r="R39" s="174">
        <v>9.1999999999999993</v>
      </c>
      <c r="S39" s="174">
        <v>0.9</v>
      </c>
    </row>
    <row r="40" spans="1:19" s="37" customFormat="1" x14ac:dyDescent="0.25">
      <c r="A40" s="40"/>
      <c r="B40" s="321" t="s">
        <v>172</v>
      </c>
      <c r="C40" s="288">
        <v>26</v>
      </c>
      <c r="D40" s="288">
        <v>15</v>
      </c>
      <c r="E40" s="319"/>
      <c r="F40" s="320"/>
      <c r="G40" s="288"/>
      <c r="H40" s="290"/>
      <c r="I40" s="290"/>
      <c r="J40" s="290"/>
      <c r="K40" s="288"/>
      <c r="L40" s="165"/>
      <c r="M40" s="165"/>
      <c r="N40" s="165"/>
      <c r="O40" s="165"/>
      <c r="P40" s="165"/>
      <c r="Q40" s="165"/>
      <c r="R40" s="165"/>
      <c r="S40" s="165"/>
    </row>
    <row r="41" spans="1:19" s="37" customFormat="1" x14ac:dyDescent="0.25">
      <c r="A41" s="40"/>
      <c r="B41" s="321"/>
      <c r="C41" s="288"/>
      <c r="D41" s="288"/>
      <c r="E41" s="319"/>
      <c r="F41" s="320"/>
      <c r="G41" s="288"/>
      <c r="H41" s="290"/>
      <c r="I41" s="290"/>
      <c r="J41" s="290"/>
      <c r="K41" s="288"/>
      <c r="L41" s="165"/>
      <c r="M41" s="165"/>
      <c r="N41" s="165"/>
      <c r="O41" s="165"/>
      <c r="P41" s="165"/>
      <c r="Q41" s="165"/>
      <c r="R41" s="165"/>
      <c r="S41" s="165"/>
    </row>
    <row r="42" spans="1:19" s="37" customFormat="1" x14ac:dyDescent="0.25">
      <c r="A42" s="40"/>
      <c r="B42" s="305" t="s">
        <v>119</v>
      </c>
      <c r="C42" s="288">
        <v>50</v>
      </c>
      <c r="D42" s="288">
        <v>40</v>
      </c>
      <c r="E42" s="319"/>
      <c r="F42" s="320"/>
      <c r="G42" s="288"/>
      <c r="H42" s="290"/>
      <c r="I42" s="290"/>
      <c r="J42" s="290"/>
      <c r="K42" s="288"/>
      <c r="L42" s="165"/>
      <c r="M42" s="165"/>
      <c r="N42" s="165"/>
      <c r="O42" s="165"/>
      <c r="P42" s="165"/>
      <c r="Q42" s="165"/>
      <c r="R42" s="165"/>
      <c r="S42" s="165"/>
    </row>
    <row r="43" spans="1:19" s="37" customFormat="1" x14ac:dyDescent="0.25">
      <c r="A43" s="40"/>
      <c r="B43" s="305" t="s">
        <v>120</v>
      </c>
      <c r="C43" s="288">
        <v>35</v>
      </c>
      <c r="D43" s="288">
        <v>26</v>
      </c>
      <c r="E43" s="319"/>
      <c r="F43" s="320"/>
      <c r="G43" s="288"/>
      <c r="H43" s="290"/>
      <c r="I43" s="290"/>
      <c r="J43" s="290"/>
      <c r="K43" s="288"/>
      <c r="L43" s="165"/>
      <c r="M43" s="165"/>
      <c r="N43" s="165"/>
      <c r="O43" s="165"/>
      <c r="P43" s="165"/>
      <c r="Q43" s="165"/>
      <c r="R43" s="165"/>
      <c r="S43" s="165"/>
    </row>
    <row r="44" spans="1:19" s="37" customFormat="1" ht="45" customHeight="1" x14ac:dyDescent="0.25">
      <c r="B44" s="305" t="s">
        <v>103</v>
      </c>
      <c r="C44" s="288">
        <v>38</v>
      </c>
      <c r="D44" s="288">
        <v>26</v>
      </c>
      <c r="E44" s="319"/>
      <c r="F44" s="320"/>
      <c r="G44" s="288"/>
      <c r="H44" s="290"/>
      <c r="I44" s="290"/>
      <c r="J44" s="290"/>
      <c r="K44" s="288"/>
      <c r="L44" s="165"/>
      <c r="M44" s="165"/>
      <c r="N44" s="165"/>
      <c r="O44" s="165"/>
      <c r="P44" s="165"/>
      <c r="Q44" s="165"/>
      <c r="R44" s="165"/>
      <c r="S44" s="165"/>
    </row>
    <row r="45" spans="1:19" s="37" customFormat="1" x14ac:dyDescent="0.25">
      <c r="B45" s="305" t="s">
        <v>104</v>
      </c>
      <c r="C45" s="288">
        <v>41</v>
      </c>
      <c r="D45" s="288">
        <v>26</v>
      </c>
      <c r="E45" s="319"/>
      <c r="F45" s="320"/>
      <c r="G45" s="288"/>
      <c r="H45" s="290"/>
      <c r="I45" s="290"/>
      <c r="J45" s="290"/>
      <c r="K45" s="288"/>
      <c r="L45" s="165"/>
      <c r="M45" s="165"/>
      <c r="N45" s="165"/>
      <c r="O45" s="165"/>
      <c r="P45" s="165"/>
      <c r="Q45" s="165"/>
      <c r="R45" s="165"/>
      <c r="S45" s="165"/>
    </row>
    <row r="46" spans="1:19" s="37" customFormat="1" x14ac:dyDescent="0.25">
      <c r="B46" s="305" t="s">
        <v>91</v>
      </c>
      <c r="C46" s="288">
        <v>44</v>
      </c>
      <c r="D46" s="288">
        <v>26</v>
      </c>
      <c r="E46" s="319"/>
      <c r="F46" s="320"/>
      <c r="G46" s="288"/>
      <c r="H46" s="290"/>
      <c r="I46" s="290"/>
      <c r="J46" s="290"/>
      <c r="K46" s="288"/>
      <c r="L46" s="165"/>
      <c r="M46" s="165"/>
      <c r="N46" s="165"/>
      <c r="O46" s="165"/>
      <c r="P46" s="165"/>
      <c r="Q46" s="165"/>
      <c r="R46" s="165"/>
      <c r="S46" s="165"/>
    </row>
    <row r="47" spans="1:19" s="37" customFormat="1" x14ac:dyDescent="0.25">
      <c r="B47" s="305" t="s">
        <v>44</v>
      </c>
      <c r="C47" s="288">
        <v>14</v>
      </c>
      <c r="D47" s="288">
        <v>11</v>
      </c>
      <c r="E47" s="319"/>
      <c r="F47" s="320"/>
      <c r="G47" s="288"/>
      <c r="H47" s="290"/>
      <c r="I47" s="290"/>
      <c r="J47" s="290"/>
      <c r="K47" s="288"/>
      <c r="L47" s="165"/>
      <c r="M47" s="165"/>
      <c r="N47" s="165"/>
      <c r="O47" s="165"/>
      <c r="P47" s="165"/>
      <c r="Q47" s="165"/>
      <c r="R47" s="165"/>
      <c r="S47" s="165"/>
    </row>
    <row r="48" spans="1:19" s="37" customFormat="1" x14ac:dyDescent="0.25">
      <c r="B48" s="305" t="s">
        <v>45</v>
      </c>
      <c r="C48" s="288">
        <v>15</v>
      </c>
      <c r="D48" s="288">
        <v>11</v>
      </c>
      <c r="E48" s="319"/>
      <c r="F48" s="320"/>
      <c r="G48" s="288"/>
      <c r="H48" s="290"/>
      <c r="I48" s="290"/>
      <c r="J48" s="290"/>
      <c r="K48" s="288"/>
      <c r="L48" s="165"/>
      <c r="M48" s="165"/>
      <c r="N48" s="165"/>
      <c r="O48" s="165"/>
      <c r="P48" s="165"/>
      <c r="Q48" s="165"/>
      <c r="R48" s="165"/>
      <c r="S48" s="165"/>
    </row>
    <row r="49" spans="2:19" s="37" customFormat="1" x14ac:dyDescent="0.25">
      <c r="B49" s="321" t="s">
        <v>51</v>
      </c>
      <c r="C49" s="288">
        <v>2</v>
      </c>
      <c r="D49" s="288">
        <v>2</v>
      </c>
      <c r="E49" s="319"/>
      <c r="F49" s="320"/>
      <c r="G49" s="288"/>
      <c r="H49" s="290"/>
      <c r="I49" s="290"/>
      <c r="J49" s="290"/>
      <c r="K49" s="288"/>
      <c r="L49" s="165"/>
      <c r="M49" s="165"/>
      <c r="N49" s="165"/>
      <c r="O49" s="165"/>
      <c r="P49" s="165"/>
      <c r="Q49" s="165"/>
      <c r="R49" s="165"/>
      <c r="S49" s="165"/>
    </row>
    <row r="50" spans="2:19" s="37" customFormat="1" x14ac:dyDescent="0.25">
      <c r="B50" s="321" t="s">
        <v>46</v>
      </c>
      <c r="C50" s="288">
        <v>10</v>
      </c>
      <c r="D50" s="288">
        <v>7</v>
      </c>
      <c r="E50" s="319"/>
      <c r="F50" s="320"/>
      <c r="G50" s="288"/>
      <c r="H50" s="290"/>
      <c r="I50" s="290"/>
      <c r="J50" s="290"/>
      <c r="K50" s="288"/>
      <c r="L50" s="165"/>
      <c r="M50" s="165"/>
      <c r="N50" s="165"/>
      <c r="O50" s="165"/>
      <c r="P50" s="165"/>
      <c r="Q50" s="165"/>
      <c r="R50" s="165"/>
      <c r="S50" s="165"/>
    </row>
    <row r="51" spans="2:19" s="37" customFormat="1" ht="45" x14ac:dyDescent="0.25">
      <c r="B51" s="321" t="s">
        <v>100</v>
      </c>
      <c r="C51" s="288">
        <v>2</v>
      </c>
      <c r="D51" s="288">
        <v>2</v>
      </c>
      <c r="E51" s="319"/>
      <c r="F51" s="320"/>
      <c r="G51" s="288"/>
      <c r="H51" s="290"/>
      <c r="I51" s="290"/>
      <c r="J51" s="290"/>
      <c r="K51" s="288"/>
      <c r="L51" s="165"/>
      <c r="M51" s="165"/>
      <c r="N51" s="165"/>
      <c r="O51" s="165"/>
      <c r="P51" s="165"/>
      <c r="Q51" s="165"/>
      <c r="R51" s="165"/>
      <c r="S51" s="165"/>
    </row>
    <row r="52" spans="2:19" s="37" customFormat="1" x14ac:dyDescent="0.25">
      <c r="B52" s="321" t="s">
        <v>29</v>
      </c>
      <c r="C52" s="288">
        <v>2</v>
      </c>
      <c r="D52" s="288">
        <v>2</v>
      </c>
      <c r="E52" s="319"/>
      <c r="F52" s="320"/>
      <c r="G52" s="288"/>
      <c r="H52" s="290"/>
      <c r="I52" s="290"/>
      <c r="J52" s="290"/>
      <c r="K52" s="288"/>
      <c r="L52" s="165"/>
      <c r="M52" s="165"/>
      <c r="N52" s="165"/>
      <c r="O52" s="165"/>
      <c r="P52" s="165"/>
      <c r="Q52" s="165"/>
      <c r="R52" s="165"/>
      <c r="S52" s="165"/>
    </row>
    <row r="53" spans="2:19" s="37" customFormat="1" x14ac:dyDescent="0.25">
      <c r="B53" s="321" t="s">
        <v>95</v>
      </c>
      <c r="C53" s="288">
        <v>4</v>
      </c>
      <c r="D53" s="288">
        <v>4</v>
      </c>
      <c r="E53" s="319"/>
      <c r="F53" s="320"/>
      <c r="G53" s="288"/>
      <c r="H53" s="290">
        <v>3.1</v>
      </c>
      <c r="I53" s="290">
        <v>3.7</v>
      </c>
      <c r="J53" s="290">
        <v>4.3</v>
      </c>
      <c r="K53" s="288">
        <v>409.06</v>
      </c>
      <c r="L53" s="165">
        <v>0.96</v>
      </c>
      <c r="M53" s="165">
        <v>0.05</v>
      </c>
      <c r="N53" s="165">
        <v>2.1999999999999999E-2</v>
      </c>
      <c r="O53" s="165">
        <v>0.76</v>
      </c>
      <c r="P53" s="165">
        <v>17.63</v>
      </c>
      <c r="Q53" s="165">
        <v>139.77000000000001</v>
      </c>
      <c r="R53" s="165">
        <v>32.35</v>
      </c>
      <c r="S53" s="165">
        <v>0.55000000000000004</v>
      </c>
    </row>
    <row r="54" spans="2:19" s="40" customFormat="1" x14ac:dyDescent="0.25">
      <c r="B54" s="321"/>
      <c r="C54" s="288"/>
      <c r="D54" s="288"/>
      <c r="E54" s="319"/>
      <c r="F54" s="320"/>
      <c r="G54" s="288"/>
      <c r="H54" s="290"/>
      <c r="I54" s="290"/>
      <c r="J54" s="290"/>
      <c r="K54" s="288"/>
      <c r="L54" s="165"/>
      <c r="M54" s="165"/>
      <c r="N54" s="165"/>
      <c r="O54" s="165"/>
      <c r="P54" s="165"/>
      <c r="Q54" s="165"/>
      <c r="R54" s="165"/>
      <c r="S54" s="165"/>
    </row>
    <row r="55" spans="2:19" s="37" customFormat="1" x14ac:dyDescent="0.25">
      <c r="B55" s="322" t="s">
        <v>293</v>
      </c>
      <c r="C55" s="288"/>
      <c r="D55" s="288"/>
      <c r="E55" s="319"/>
      <c r="F55" s="320">
        <v>260</v>
      </c>
      <c r="G55" s="288"/>
      <c r="H55" s="290"/>
      <c r="I55" s="290"/>
      <c r="J55" s="290"/>
      <c r="K55" s="288"/>
      <c r="L55" s="165"/>
      <c r="M55" s="165"/>
      <c r="N55" s="165"/>
      <c r="O55" s="165"/>
      <c r="P55" s="165"/>
      <c r="Q55" s="165"/>
      <c r="R55" s="165"/>
      <c r="S55" s="165"/>
    </row>
    <row r="56" spans="2:19" s="37" customFormat="1" x14ac:dyDescent="0.25">
      <c r="B56" s="396" t="s">
        <v>338</v>
      </c>
      <c r="C56" s="288">
        <v>74</v>
      </c>
      <c r="D56" s="288">
        <v>74</v>
      </c>
      <c r="E56" s="319"/>
      <c r="F56" s="320"/>
      <c r="G56" s="288"/>
      <c r="H56" s="290"/>
      <c r="I56" s="290"/>
      <c r="J56" s="290"/>
      <c r="K56" s="288"/>
      <c r="L56" s="165"/>
      <c r="M56" s="165"/>
      <c r="N56" s="165"/>
      <c r="O56" s="165"/>
      <c r="P56" s="165"/>
      <c r="Q56" s="165"/>
      <c r="R56" s="165"/>
      <c r="S56" s="165"/>
    </row>
    <row r="57" spans="2:19" s="37" customFormat="1" x14ac:dyDescent="0.25">
      <c r="B57" s="321" t="s">
        <v>173</v>
      </c>
      <c r="C57" s="288">
        <v>267</v>
      </c>
      <c r="D57" s="288">
        <v>200</v>
      </c>
      <c r="E57" s="319"/>
      <c r="F57" s="320"/>
      <c r="G57" s="288"/>
      <c r="H57" s="290"/>
      <c r="I57" s="290"/>
      <c r="J57" s="290"/>
      <c r="K57" s="288"/>
      <c r="L57" s="165"/>
      <c r="M57" s="165"/>
      <c r="N57" s="165"/>
      <c r="O57" s="165"/>
      <c r="P57" s="165"/>
      <c r="Q57" s="165"/>
      <c r="R57" s="165"/>
      <c r="S57" s="165"/>
    </row>
    <row r="58" spans="2:19" s="37" customFormat="1" x14ac:dyDescent="0.25">
      <c r="B58" s="321" t="s">
        <v>46</v>
      </c>
      <c r="C58" s="288">
        <v>24</v>
      </c>
      <c r="D58" s="288">
        <v>20</v>
      </c>
      <c r="E58" s="319"/>
      <c r="F58" s="320"/>
      <c r="G58" s="288"/>
      <c r="H58" s="290"/>
      <c r="I58" s="290"/>
      <c r="J58" s="290"/>
      <c r="K58" s="288"/>
      <c r="L58" s="165"/>
      <c r="M58" s="165"/>
      <c r="N58" s="165"/>
      <c r="O58" s="165"/>
      <c r="P58" s="165"/>
      <c r="Q58" s="165"/>
      <c r="R58" s="165"/>
      <c r="S58" s="165"/>
    </row>
    <row r="59" spans="2:19" s="37" customFormat="1" ht="45" x14ac:dyDescent="0.25">
      <c r="B59" s="321" t="s">
        <v>100</v>
      </c>
      <c r="C59" s="288">
        <v>4</v>
      </c>
      <c r="D59" s="288">
        <v>4</v>
      </c>
      <c r="E59" s="319"/>
      <c r="F59" s="320"/>
      <c r="G59" s="288"/>
      <c r="H59" s="290"/>
      <c r="I59" s="290"/>
      <c r="J59" s="290"/>
      <c r="K59" s="288"/>
      <c r="L59" s="165"/>
      <c r="M59" s="165"/>
      <c r="N59" s="165"/>
      <c r="O59" s="165"/>
      <c r="P59" s="165"/>
      <c r="Q59" s="165"/>
      <c r="R59" s="165"/>
      <c r="S59" s="165"/>
    </row>
    <row r="60" spans="2:19" s="37" customFormat="1" x14ac:dyDescent="0.25">
      <c r="B60" s="321" t="s">
        <v>56</v>
      </c>
      <c r="C60" s="288">
        <v>5</v>
      </c>
      <c r="D60" s="288">
        <v>5</v>
      </c>
      <c r="E60" s="319"/>
      <c r="F60" s="320"/>
      <c r="G60" s="288"/>
      <c r="H60" s="290"/>
      <c r="I60" s="290"/>
      <c r="J60" s="290"/>
      <c r="K60" s="288"/>
      <c r="L60" s="165"/>
      <c r="M60" s="165"/>
      <c r="N60" s="165"/>
      <c r="O60" s="165"/>
      <c r="P60" s="165"/>
      <c r="Q60" s="165"/>
      <c r="R60" s="165"/>
      <c r="S60" s="165"/>
    </row>
    <row r="61" spans="2:19" s="40" customFormat="1" x14ac:dyDescent="0.25">
      <c r="B61" s="321"/>
      <c r="C61" s="288"/>
      <c r="D61" s="288"/>
      <c r="E61" s="319"/>
      <c r="F61" s="320"/>
      <c r="G61" s="288"/>
      <c r="H61" s="290"/>
      <c r="I61" s="290"/>
      <c r="J61" s="290"/>
      <c r="K61" s="288"/>
      <c r="L61" s="165"/>
      <c r="M61" s="165"/>
      <c r="N61" s="165"/>
      <c r="O61" s="165"/>
      <c r="P61" s="165"/>
      <c r="Q61" s="165"/>
      <c r="R61" s="165"/>
      <c r="S61" s="165"/>
    </row>
    <row r="62" spans="2:19" s="37" customFormat="1" ht="15" customHeight="1" x14ac:dyDescent="0.25">
      <c r="B62" s="323"/>
      <c r="C62" s="288"/>
      <c r="D62" s="288"/>
      <c r="E62" s="319"/>
      <c r="F62" s="320"/>
      <c r="G62" s="288"/>
      <c r="H62" s="290"/>
      <c r="I62" s="290"/>
      <c r="J62" s="290"/>
      <c r="K62" s="288"/>
      <c r="L62" s="165"/>
      <c r="M62" s="165"/>
      <c r="N62" s="165"/>
      <c r="O62" s="165"/>
      <c r="P62" s="165"/>
      <c r="Q62" s="165"/>
      <c r="R62" s="165"/>
      <c r="S62" s="165"/>
    </row>
    <row r="63" spans="2:19" s="37" customFormat="1" x14ac:dyDescent="0.25">
      <c r="B63" s="576" t="s">
        <v>174</v>
      </c>
      <c r="C63" s="577"/>
      <c r="D63" s="578"/>
      <c r="E63" s="324"/>
      <c r="F63" s="325">
        <v>200</v>
      </c>
      <c r="G63" s="288"/>
      <c r="H63" s="296">
        <v>1</v>
      </c>
      <c r="I63" s="296">
        <v>0</v>
      </c>
      <c r="J63" s="296">
        <v>19.899999999999999</v>
      </c>
      <c r="K63" s="311">
        <v>85</v>
      </c>
      <c r="L63" s="174">
        <v>8.14</v>
      </c>
      <c r="M63" s="174">
        <v>0</v>
      </c>
      <c r="N63" s="174">
        <v>0</v>
      </c>
      <c r="O63" s="174">
        <v>0</v>
      </c>
      <c r="P63" s="174">
        <v>21.75</v>
      </c>
      <c r="Q63" s="174">
        <v>14.74</v>
      </c>
      <c r="R63" s="174">
        <v>5.74</v>
      </c>
      <c r="S63" s="165">
        <v>0.45</v>
      </c>
    </row>
    <row r="64" spans="2:19" s="37" customFormat="1" x14ac:dyDescent="0.25">
      <c r="B64" s="305" t="s">
        <v>175</v>
      </c>
      <c r="C64" s="288">
        <v>15</v>
      </c>
      <c r="D64" s="288">
        <v>15</v>
      </c>
      <c r="E64" s="288"/>
      <c r="F64" s="288"/>
      <c r="G64" s="326"/>
      <c r="H64" s="290"/>
      <c r="I64" s="290"/>
      <c r="J64" s="290"/>
      <c r="K64" s="288"/>
      <c r="L64" s="165"/>
      <c r="M64" s="165"/>
      <c r="N64" s="165"/>
      <c r="O64" s="165"/>
      <c r="P64" s="165"/>
      <c r="Q64" s="165"/>
      <c r="R64" s="165"/>
      <c r="S64" s="165"/>
    </row>
    <row r="65" spans="2:20" s="37" customFormat="1" x14ac:dyDescent="0.25">
      <c r="B65" s="305" t="s">
        <v>27</v>
      </c>
      <c r="C65" s="288">
        <v>10</v>
      </c>
      <c r="D65" s="288">
        <v>10</v>
      </c>
      <c r="E65" s="288"/>
      <c r="F65" s="288"/>
      <c r="G65" s="326"/>
      <c r="H65" s="290"/>
      <c r="I65" s="290"/>
      <c r="J65" s="290"/>
      <c r="K65" s="288"/>
      <c r="L65" s="165"/>
      <c r="M65" s="165"/>
      <c r="N65" s="165"/>
      <c r="O65" s="165"/>
      <c r="P65" s="165"/>
      <c r="Q65" s="165"/>
      <c r="R65" s="165"/>
      <c r="S65" s="165"/>
    </row>
    <row r="66" spans="2:20" s="37" customFormat="1" x14ac:dyDescent="0.25">
      <c r="B66" s="305"/>
      <c r="C66" s="288"/>
      <c r="D66" s="288"/>
      <c r="E66" s="484"/>
      <c r="F66" s="288"/>
      <c r="G66" s="326"/>
      <c r="H66" s="290"/>
      <c r="I66" s="290"/>
      <c r="J66" s="290"/>
      <c r="K66" s="290"/>
      <c r="L66" s="165"/>
      <c r="M66" s="165"/>
      <c r="N66" s="165"/>
      <c r="O66" s="165"/>
      <c r="P66" s="165"/>
      <c r="Q66" s="165"/>
      <c r="R66" s="165"/>
      <c r="S66" s="165"/>
    </row>
    <row r="67" spans="2:20" s="37" customFormat="1" x14ac:dyDescent="0.25">
      <c r="B67" s="327" t="s">
        <v>62</v>
      </c>
      <c r="C67" s="288">
        <v>20</v>
      </c>
      <c r="D67" s="288">
        <v>20</v>
      </c>
      <c r="E67" s="319"/>
      <c r="F67" s="320">
        <v>20</v>
      </c>
      <c r="G67" s="288"/>
      <c r="H67" s="467">
        <v>1.62</v>
      </c>
      <c r="I67" s="467">
        <v>0.2</v>
      </c>
      <c r="J67" s="467">
        <v>9.76</v>
      </c>
      <c r="K67" s="467">
        <v>47</v>
      </c>
      <c r="L67" s="469">
        <v>0</v>
      </c>
      <c r="M67" s="467">
        <v>4.4999999999999998E-2</v>
      </c>
      <c r="N67" s="467">
        <v>0</v>
      </c>
      <c r="O67" s="467">
        <v>0.58499999999999996</v>
      </c>
      <c r="P67" s="467">
        <v>10.15</v>
      </c>
      <c r="Q67" s="467">
        <v>38.36</v>
      </c>
      <c r="R67" s="467">
        <v>14.56</v>
      </c>
      <c r="S67" s="467">
        <v>0.88</v>
      </c>
    </row>
    <row r="68" spans="2:20" s="37" customFormat="1" ht="15" customHeight="1" x14ac:dyDescent="0.25">
      <c r="B68" s="201" t="s">
        <v>273</v>
      </c>
      <c r="C68" s="202">
        <v>20</v>
      </c>
      <c r="D68" s="202">
        <v>20</v>
      </c>
      <c r="E68" s="179"/>
      <c r="F68" s="203">
        <v>20</v>
      </c>
      <c r="G68" s="186"/>
      <c r="H68" s="467">
        <v>1.3</v>
      </c>
      <c r="I68" s="467">
        <v>0.2</v>
      </c>
      <c r="J68" s="467">
        <v>6.8</v>
      </c>
      <c r="K68" s="10">
        <v>38.54</v>
      </c>
      <c r="L68" s="467"/>
      <c r="M68" s="467"/>
      <c r="N68" s="467"/>
      <c r="O68" s="467"/>
      <c r="P68" s="467"/>
      <c r="Q68" s="467"/>
      <c r="R68" s="467"/>
      <c r="S68" s="467"/>
    </row>
    <row r="69" spans="2:20" s="37" customFormat="1" x14ac:dyDescent="0.25">
      <c r="B69" s="321"/>
      <c r="C69" s="288"/>
      <c r="D69" s="288"/>
      <c r="E69" s="328"/>
      <c r="F69" s="329">
        <v>700</v>
      </c>
      <c r="G69" s="288"/>
      <c r="H69" s="290"/>
      <c r="I69" s="290"/>
      <c r="J69" s="290"/>
      <c r="K69" s="290"/>
      <c r="L69" s="165"/>
      <c r="M69" s="165"/>
      <c r="N69" s="165"/>
      <c r="O69" s="165"/>
      <c r="P69" s="165"/>
      <c r="Q69" s="165"/>
      <c r="R69" s="165"/>
      <c r="S69" s="165"/>
    </row>
    <row r="70" spans="2:20" s="37" customFormat="1" x14ac:dyDescent="0.25">
      <c r="B70" s="305"/>
      <c r="C70" s="326"/>
      <c r="D70" s="326"/>
      <c r="E70" s="331"/>
      <c r="F70" s="332"/>
      <c r="G70" s="330"/>
      <c r="H70" s="290"/>
      <c r="I70" s="290"/>
      <c r="J70" s="290"/>
      <c r="K70" s="288"/>
      <c r="L70" s="165"/>
      <c r="M70" s="165"/>
      <c r="N70" s="165"/>
      <c r="O70" s="165"/>
      <c r="P70" s="165"/>
      <c r="Q70" s="165"/>
      <c r="R70" s="165"/>
      <c r="S70" s="165"/>
      <c r="T70" s="40"/>
    </row>
    <row r="71" spans="2:20" x14ac:dyDescent="0.25">
      <c r="B71" s="316" t="s">
        <v>74</v>
      </c>
      <c r="C71" s="333"/>
      <c r="D71" s="333"/>
      <c r="E71" s="333"/>
      <c r="F71" s="334"/>
      <c r="G71" s="330"/>
      <c r="H71" s="290">
        <f t="shared" ref="H71:S71" si="2">H7+H38</f>
        <v>38.769999999999996</v>
      </c>
      <c r="I71" s="290">
        <f t="shared" si="2"/>
        <v>39.61</v>
      </c>
      <c r="J71" s="290">
        <f t="shared" si="2"/>
        <v>168.8</v>
      </c>
      <c r="K71" s="290">
        <f t="shared" si="2"/>
        <v>1363.6179999999999</v>
      </c>
      <c r="L71" s="290">
        <f t="shared" si="2"/>
        <v>39.158999999999999</v>
      </c>
      <c r="M71" s="290">
        <f t="shared" si="2"/>
        <v>0.45800000000000002</v>
      </c>
      <c r="N71" s="290">
        <f t="shared" si="2"/>
        <v>2.0870000000000002</v>
      </c>
      <c r="O71" s="290">
        <f t="shared" si="2"/>
        <v>5.5809999999999995</v>
      </c>
      <c r="P71" s="290">
        <f t="shared" si="2"/>
        <v>251.95</v>
      </c>
      <c r="Q71" s="290">
        <f t="shared" si="2"/>
        <v>610.79</v>
      </c>
      <c r="R71" s="290">
        <f t="shared" si="2"/>
        <v>145.71</v>
      </c>
      <c r="S71" s="290">
        <f t="shared" si="2"/>
        <v>7.61</v>
      </c>
      <c r="T71" s="39"/>
    </row>
    <row r="72" spans="2:20" x14ac:dyDescent="0.25">
      <c r="B72" s="335"/>
      <c r="C72" s="336"/>
      <c r="D72" s="336"/>
      <c r="E72" s="336"/>
      <c r="F72" s="336"/>
      <c r="G72" s="336"/>
      <c r="H72" s="337"/>
      <c r="I72" s="337"/>
      <c r="J72" s="337"/>
      <c r="K72" s="336"/>
    </row>
    <row r="73" spans="2:20" x14ac:dyDescent="0.25">
      <c r="B73" s="335"/>
      <c r="C73" s="336"/>
      <c r="D73" s="336"/>
      <c r="E73" s="336"/>
      <c r="F73" s="336"/>
      <c r="G73" s="336"/>
      <c r="H73" s="337"/>
      <c r="I73" s="337"/>
      <c r="J73" s="337"/>
      <c r="K73" s="336"/>
    </row>
    <row r="74" spans="2:20" x14ac:dyDescent="0.25">
      <c r="B74" s="335"/>
      <c r="C74" s="336"/>
      <c r="D74" s="336"/>
      <c r="E74" s="336"/>
      <c r="F74" s="336"/>
      <c r="G74" s="336"/>
      <c r="H74" s="337"/>
      <c r="I74" s="337"/>
      <c r="J74" s="337"/>
      <c r="K74" s="336"/>
    </row>
    <row r="75" spans="2:20" x14ac:dyDescent="0.25">
      <c r="B75" s="335"/>
      <c r="C75" s="336"/>
      <c r="D75" s="336"/>
      <c r="E75" s="336"/>
      <c r="F75" s="336"/>
      <c r="G75" s="336"/>
      <c r="H75" s="337"/>
      <c r="I75" s="337"/>
      <c r="J75" s="337"/>
      <c r="K75" s="336"/>
    </row>
  </sheetData>
  <mergeCells count="12">
    <mergeCell ref="B63:D63"/>
    <mergeCell ref="E38:G38"/>
    <mergeCell ref="B25:D25"/>
    <mergeCell ref="B5:B6"/>
    <mergeCell ref="C5:C6"/>
    <mergeCell ref="D5:D6"/>
    <mergeCell ref="B39:D39"/>
    <mergeCell ref="B2:S2"/>
    <mergeCell ref="B4:S4"/>
    <mergeCell ref="G5:K5"/>
    <mergeCell ref="L5:O5"/>
    <mergeCell ref="P5:S5"/>
  </mergeCells>
  <pageMargins left="0.70833333333333304" right="0.118055555555556" top="0.35416666666666702" bottom="0.35416666666666702" header="0.51180555555555496" footer="0.51180555555555496"/>
  <pageSetup paperSize="9" scale="55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4"/>
  <sheetViews>
    <sheetView view="pageBreakPreview" topLeftCell="B49" zoomScale="70" zoomScaleNormal="77" zoomScalePageLayoutView="70" workbookViewId="0">
      <selection activeCell="G35" sqref="G35"/>
    </sheetView>
  </sheetViews>
  <sheetFormatPr defaultColWidth="8.7109375" defaultRowHeight="15" x14ac:dyDescent="0.25"/>
  <cols>
    <col min="1" max="1" width="4.140625" hidden="1" customWidth="1"/>
    <col min="2" max="2" width="40.140625" customWidth="1"/>
    <col min="3" max="3" width="9.42578125" customWidth="1"/>
    <col min="4" max="4" width="9.85546875" customWidth="1"/>
    <col min="5" max="5" width="10.7109375" style="72" customWidth="1"/>
    <col min="6" max="6" width="10.7109375" style="73" customWidth="1"/>
    <col min="7" max="7" width="10.28515625" customWidth="1"/>
    <col min="8" max="9" width="9.140625" style="3" customWidth="1"/>
    <col min="10" max="10" width="8.140625" style="3" customWidth="1"/>
    <col min="11" max="11" width="8.5703125" style="39" customWidth="1"/>
    <col min="12" max="12" width="7.85546875" style="3" customWidth="1"/>
    <col min="13" max="13" width="8.5703125" style="3" customWidth="1"/>
    <col min="14" max="14" width="9" style="3" customWidth="1"/>
    <col min="15" max="15" width="8.5703125" style="3" customWidth="1"/>
    <col min="16" max="16" width="10.42578125" style="3" customWidth="1"/>
    <col min="17" max="17" width="9.5703125" style="3" customWidth="1"/>
    <col min="18" max="18" width="9.85546875" style="3" customWidth="1"/>
    <col min="19" max="19" width="7.28515625" style="3" customWidth="1"/>
    <col min="20" max="20" width="4.140625" customWidth="1"/>
  </cols>
  <sheetData>
    <row r="2" spans="2:19" s="37" customFormat="1" x14ac:dyDescent="0.25">
      <c r="B2" s="556" t="s">
        <v>176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</row>
    <row r="3" spans="2:19" s="37" customFormat="1" ht="15" customHeight="1" x14ac:dyDescent="0.25">
      <c r="B3" s="547" t="s">
        <v>3</v>
      </c>
      <c r="C3" s="548" t="s">
        <v>4</v>
      </c>
      <c r="D3" s="548" t="s">
        <v>5</v>
      </c>
      <c r="E3" s="7"/>
      <c r="F3" s="8"/>
      <c r="G3" s="549" t="s">
        <v>6</v>
      </c>
      <c r="H3" s="549"/>
      <c r="I3" s="549"/>
      <c r="J3" s="549"/>
      <c r="K3" s="549"/>
      <c r="L3" s="550" t="s">
        <v>7</v>
      </c>
      <c r="M3" s="550"/>
      <c r="N3" s="550"/>
      <c r="O3" s="550"/>
      <c r="P3" s="550" t="s">
        <v>8</v>
      </c>
      <c r="Q3" s="550"/>
      <c r="R3" s="550"/>
      <c r="S3" s="550"/>
    </row>
    <row r="4" spans="2:19" s="37" customFormat="1" ht="48" customHeight="1" x14ac:dyDescent="0.25">
      <c r="B4" s="547"/>
      <c r="C4" s="548"/>
      <c r="D4" s="548"/>
      <c r="E4" s="9"/>
      <c r="F4" s="150" t="s">
        <v>9</v>
      </c>
      <c r="G4" s="40"/>
      <c r="H4" s="155" t="s">
        <v>10</v>
      </c>
      <c r="I4" s="155" t="s">
        <v>11</v>
      </c>
      <c r="J4" s="155" t="s">
        <v>12</v>
      </c>
      <c r="K4" s="150" t="s">
        <v>13</v>
      </c>
      <c r="L4" s="155" t="s">
        <v>14</v>
      </c>
      <c r="M4" s="155" t="s">
        <v>15</v>
      </c>
      <c r="N4" s="157" t="s">
        <v>16</v>
      </c>
      <c r="O4" s="157" t="s">
        <v>17</v>
      </c>
      <c r="P4" s="155" t="s">
        <v>18</v>
      </c>
      <c r="Q4" s="155" t="s">
        <v>19</v>
      </c>
      <c r="R4" s="155" t="s">
        <v>20</v>
      </c>
      <c r="S4" s="155" t="s">
        <v>21</v>
      </c>
    </row>
    <row r="5" spans="2:19" s="37" customFormat="1" x14ac:dyDescent="0.25">
      <c r="B5" s="224" t="s">
        <v>22</v>
      </c>
      <c r="C5" s="225"/>
      <c r="D5" s="225"/>
      <c r="E5" s="256"/>
      <c r="F5" s="551" t="s">
        <v>251</v>
      </c>
      <c r="G5" s="552"/>
      <c r="H5" s="210">
        <f>H6+H15+H20+H21+H22+H25</f>
        <v>15.49</v>
      </c>
      <c r="I5" s="210">
        <f t="shared" ref="I5:S5" si="0">I6+I15+I20+I21+I22+I25</f>
        <v>13</v>
      </c>
      <c r="J5" s="210">
        <f t="shared" si="0"/>
        <v>94.3</v>
      </c>
      <c r="K5" s="210">
        <f t="shared" si="0"/>
        <v>665.4</v>
      </c>
      <c r="L5" s="210">
        <f t="shared" si="0"/>
        <v>31.96</v>
      </c>
      <c r="M5" s="210">
        <f t="shared" si="0"/>
        <v>0.14800000000000002</v>
      </c>
      <c r="N5" s="210">
        <f t="shared" si="0"/>
        <v>2.1999999999999999E-2</v>
      </c>
      <c r="O5" s="210">
        <f t="shared" si="0"/>
        <v>1.5529999999999999</v>
      </c>
      <c r="P5" s="210">
        <f t="shared" si="0"/>
        <v>52.78</v>
      </c>
      <c r="Q5" s="210">
        <f t="shared" si="0"/>
        <v>213.07999999999998</v>
      </c>
      <c r="R5" s="210">
        <f t="shared" si="0"/>
        <v>55.660000000000004</v>
      </c>
      <c r="S5" s="210">
        <f t="shared" si="0"/>
        <v>3.06</v>
      </c>
    </row>
    <row r="6" spans="2:19" s="37" customFormat="1" x14ac:dyDescent="0.25">
      <c r="B6" s="212" t="s">
        <v>256</v>
      </c>
      <c r="C6" s="220"/>
      <c r="D6" s="220"/>
      <c r="E6" s="239"/>
      <c r="F6" s="240">
        <v>240</v>
      </c>
      <c r="G6" s="220"/>
      <c r="H6" s="210">
        <v>10.49</v>
      </c>
      <c r="I6" s="155">
        <v>9.9</v>
      </c>
      <c r="J6" s="155">
        <v>17.399999999999999</v>
      </c>
      <c r="K6" s="150">
        <v>217</v>
      </c>
      <c r="L6" s="155">
        <v>0.96</v>
      </c>
      <c r="M6" s="155">
        <v>0.05</v>
      </c>
      <c r="N6" s="155">
        <v>2.1999999999999999E-2</v>
      </c>
      <c r="O6" s="155">
        <v>0.76800000000000002</v>
      </c>
      <c r="P6" s="155">
        <v>17.63</v>
      </c>
      <c r="Q6" s="155">
        <v>139.77000000000001</v>
      </c>
      <c r="R6" s="155">
        <v>32.35</v>
      </c>
      <c r="S6" s="155">
        <v>0.55000000000000004</v>
      </c>
    </row>
    <row r="7" spans="2:19" s="37" customFormat="1" ht="30" x14ac:dyDescent="0.25">
      <c r="B7" s="215" t="s">
        <v>177</v>
      </c>
      <c r="C7" s="220">
        <v>130</v>
      </c>
      <c r="D7" s="338">
        <v>81</v>
      </c>
      <c r="E7" s="239"/>
      <c r="F7" s="240"/>
      <c r="G7" s="220"/>
      <c r="H7" s="210"/>
      <c r="I7" s="155"/>
      <c r="J7" s="155"/>
      <c r="K7" s="150"/>
      <c r="L7" s="155"/>
      <c r="M7" s="155"/>
      <c r="N7" s="155"/>
      <c r="O7" s="155"/>
      <c r="P7" s="155"/>
      <c r="Q7" s="155"/>
      <c r="R7" s="155"/>
      <c r="S7" s="155"/>
    </row>
    <row r="8" spans="2:19" s="37" customFormat="1" x14ac:dyDescent="0.25">
      <c r="B8" s="218" t="s">
        <v>58</v>
      </c>
      <c r="C8" s="220">
        <v>43</v>
      </c>
      <c r="D8" s="220">
        <v>43</v>
      </c>
      <c r="E8" s="239"/>
      <c r="F8" s="240"/>
      <c r="G8" s="220"/>
      <c r="H8" s="210"/>
      <c r="I8" s="155"/>
      <c r="J8" s="155"/>
      <c r="K8" s="150"/>
      <c r="L8" s="155"/>
      <c r="M8" s="155"/>
      <c r="N8" s="155"/>
      <c r="O8" s="155"/>
      <c r="P8" s="155"/>
      <c r="Q8" s="155"/>
      <c r="R8" s="155"/>
      <c r="S8" s="155"/>
    </row>
    <row r="9" spans="2:19" s="37" customFormat="1" x14ac:dyDescent="0.25">
      <c r="B9" s="217" t="s">
        <v>44</v>
      </c>
      <c r="C9" s="220">
        <v>48</v>
      </c>
      <c r="D9" s="220">
        <v>38</v>
      </c>
      <c r="E9" s="239"/>
      <c r="F9" s="240"/>
      <c r="G9" s="220"/>
      <c r="H9" s="210"/>
      <c r="I9" s="155"/>
      <c r="J9" s="155"/>
      <c r="K9" s="150"/>
      <c r="L9" s="155"/>
      <c r="M9" s="155"/>
      <c r="N9" s="155"/>
      <c r="O9" s="155"/>
      <c r="P9" s="155"/>
      <c r="Q9" s="155"/>
      <c r="R9" s="155"/>
      <c r="S9" s="155"/>
    </row>
    <row r="10" spans="2:19" s="37" customFormat="1" x14ac:dyDescent="0.25">
      <c r="B10" s="217" t="s">
        <v>45</v>
      </c>
      <c r="C10" s="220">
        <v>50</v>
      </c>
      <c r="D10" s="220">
        <v>38</v>
      </c>
      <c r="E10" s="239"/>
      <c r="F10" s="240"/>
      <c r="G10" s="220"/>
      <c r="H10" s="210"/>
      <c r="I10" s="155"/>
      <c r="J10" s="155"/>
      <c r="K10" s="150"/>
      <c r="L10" s="155"/>
      <c r="M10" s="155"/>
      <c r="N10" s="155"/>
      <c r="O10" s="155"/>
      <c r="P10" s="155"/>
      <c r="Q10" s="155"/>
      <c r="R10" s="155"/>
      <c r="S10" s="155"/>
    </row>
    <row r="11" spans="2:19" s="37" customFormat="1" x14ac:dyDescent="0.25">
      <c r="B11" s="217" t="s">
        <v>51</v>
      </c>
      <c r="C11" s="220">
        <v>2</v>
      </c>
      <c r="D11" s="220">
        <v>2</v>
      </c>
      <c r="E11" s="239"/>
      <c r="F11" s="240"/>
      <c r="G11" s="220"/>
      <c r="H11" s="210"/>
      <c r="I11" s="155"/>
      <c r="J11" s="155"/>
      <c r="K11" s="150"/>
      <c r="L11" s="155"/>
      <c r="M11" s="155"/>
      <c r="N11" s="155"/>
      <c r="O11" s="155"/>
      <c r="P11" s="155"/>
      <c r="Q11" s="155"/>
      <c r="R11" s="155"/>
      <c r="S11" s="155"/>
    </row>
    <row r="12" spans="2:19" s="37" customFormat="1" x14ac:dyDescent="0.25">
      <c r="B12" s="217" t="s">
        <v>46</v>
      </c>
      <c r="C12" s="220">
        <v>13</v>
      </c>
      <c r="D12" s="220">
        <v>11</v>
      </c>
      <c r="E12" s="239"/>
      <c r="F12" s="240"/>
      <c r="G12" s="220"/>
      <c r="H12" s="210"/>
      <c r="I12" s="155"/>
      <c r="J12" s="155"/>
      <c r="K12" s="150"/>
      <c r="L12" s="155"/>
      <c r="M12" s="155"/>
      <c r="N12" s="155"/>
      <c r="O12" s="155"/>
      <c r="P12" s="155"/>
      <c r="Q12" s="155"/>
      <c r="R12" s="155"/>
      <c r="S12" s="155"/>
    </row>
    <row r="13" spans="2:19" s="37" customFormat="1" x14ac:dyDescent="0.25">
      <c r="B13" s="217" t="s">
        <v>56</v>
      </c>
      <c r="C13" s="220">
        <v>10</v>
      </c>
      <c r="D13" s="220">
        <v>10</v>
      </c>
      <c r="E13" s="239"/>
      <c r="F13" s="240"/>
      <c r="G13" s="220"/>
      <c r="H13" s="210"/>
      <c r="I13" s="155"/>
      <c r="J13" s="155"/>
      <c r="K13" s="150"/>
      <c r="L13" s="155"/>
      <c r="M13" s="155"/>
      <c r="N13" s="155"/>
      <c r="O13" s="155"/>
      <c r="P13" s="155"/>
      <c r="Q13" s="155"/>
      <c r="R13" s="155"/>
      <c r="S13" s="155"/>
    </row>
    <row r="14" spans="2:19" s="40" customFormat="1" x14ac:dyDescent="0.25">
      <c r="B14" s="217"/>
      <c r="C14" s="453"/>
      <c r="D14" s="453"/>
      <c r="E14" s="239"/>
      <c r="F14" s="240"/>
      <c r="G14" s="453"/>
      <c r="H14" s="210"/>
      <c r="I14" s="455"/>
      <c r="J14" s="455"/>
      <c r="K14" s="450"/>
      <c r="L14" s="455"/>
      <c r="M14" s="455"/>
      <c r="N14" s="455"/>
      <c r="O14" s="455"/>
      <c r="P14" s="455"/>
      <c r="Q14" s="455"/>
      <c r="R14" s="455"/>
      <c r="S14" s="455"/>
    </row>
    <row r="15" spans="2:19" s="37" customFormat="1" x14ac:dyDescent="0.25">
      <c r="B15" s="221" t="s">
        <v>237</v>
      </c>
      <c r="C15" s="222"/>
      <c r="D15" s="222"/>
      <c r="E15" s="247"/>
      <c r="F15" s="243">
        <v>200</v>
      </c>
      <c r="G15" s="220"/>
      <c r="H15" s="210">
        <v>0.6</v>
      </c>
      <c r="I15" s="155">
        <v>0</v>
      </c>
      <c r="J15" s="155">
        <v>30</v>
      </c>
      <c r="K15" s="150">
        <v>122</v>
      </c>
      <c r="L15" s="155">
        <v>12</v>
      </c>
      <c r="M15" s="155">
        <v>0.04</v>
      </c>
      <c r="N15" s="155">
        <v>0</v>
      </c>
      <c r="O15" s="155">
        <v>0.2</v>
      </c>
      <c r="P15" s="155">
        <v>10</v>
      </c>
      <c r="Q15" s="155">
        <v>13.7</v>
      </c>
      <c r="R15" s="155">
        <v>0</v>
      </c>
      <c r="S15" s="155">
        <v>0</v>
      </c>
    </row>
    <row r="16" spans="2:19" s="37" customFormat="1" x14ac:dyDescent="0.25">
      <c r="B16" s="339" t="s">
        <v>149</v>
      </c>
      <c r="C16" s="340">
        <v>17</v>
      </c>
      <c r="D16" s="340">
        <v>17</v>
      </c>
      <c r="E16" s="235"/>
      <c r="F16" s="341"/>
      <c r="G16" s="278"/>
      <c r="H16" s="210"/>
      <c r="I16" s="155"/>
      <c r="J16" s="155"/>
      <c r="K16" s="150"/>
      <c r="L16" s="155"/>
      <c r="M16" s="155"/>
      <c r="N16" s="155"/>
      <c r="O16" s="155"/>
      <c r="P16" s="155"/>
      <c r="Q16" s="155"/>
      <c r="R16" s="155"/>
      <c r="S16" s="155"/>
    </row>
    <row r="17" spans="2:19" s="37" customFormat="1" x14ac:dyDescent="0.25">
      <c r="B17" s="339" t="s">
        <v>27</v>
      </c>
      <c r="C17" s="340">
        <v>11.1</v>
      </c>
      <c r="D17" s="340">
        <v>11.1</v>
      </c>
      <c r="E17" s="235"/>
      <c r="F17" s="341"/>
      <c r="G17" s="278"/>
      <c r="H17" s="210"/>
      <c r="I17" s="155"/>
      <c r="J17" s="155"/>
      <c r="K17" s="150"/>
      <c r="L17" s="155"/>
      <c r="M17" s="155"/>
      <c r="N17" s="155"/>
      <c r="O17" s="155"/>
      <c r="P17" s="155"/>
      <c r="Q17" s="155"/>
      <c r="R17" s="155"/>
      <c r="S17" s="155"/>
    </row>
    <row r="18" spans="2:19" s="40" customFormat="1" x14ac:dyDescent="0.25">
      <c r="B18" s="339"/>
      <c r="C18" s="340"/>
      <c r="D18" s="340"/>
      <c r="E18" s="485"/>
      <c r="F18" s="341"/>
      <c r="G18" s="278"/>
      <c r="H18" s="210"/>
      <c r="I18" s="455"/>
      <c r="J18" s="455"/>
      <c r="K18" s="450"/>
      <c r="L18" s="455"/>
      <c r="M18" s="455"/>
      <c r="N18" s="455"/>
      <c r="O18" s="455"/>
      <c r="P18" s="455"/>
      <c r="Q18" s="455"/>
      <c r="R18" s="455"/>
      <c r="S18" s="455"/>
    </row>
    <row r="19" spans="2:19" s="37" customFormat="1" x14ac:dyDescent="0.25">
      <c r="B19" s="346"/>
      <c r="C19" s="340"/>
      <c r="D19" s="340"/>
      <c r="E19" s="342"/>
      <c r="F19" s="341"/>
      <c r="G19" s="278"/>
      <c r="H19" s="210"/>
      <c r="I19" s="155"/>
      <c r="J19" s="155"/>
      <c r="K19" s="150"/>
      <c r="L19" s="155"/>
      <c r="M19" s="155"/>
      <c r="N19" s="155"/>
      <c r="O19" s="155"/>
      <c r="P19" s="155"/>
      <c r="Q19" s="155"/>
      <c r="R19" s="155"/>
      <c r="S19" s="155"/>
    </row>
    <row r="20" spans="2:19" s="37" customFormat="1" x14ac:dyDescent="0.25">
      <c r="B20" s="510" t="s">
        <v>262</v>
      </c>
      <c r="C20" s="340">
        <v>100</v>
      </c>
      <c r="D20" s="340">
        <v>100</v>
      </c>
      <c r="E20" s="342"/>
      <c r="F20" s="341">
        <v>100</v>
      </c>
      <c r="G20" s="278"/>
      <c r="H20" s="210">
        <v>0.8</v>
      </c>
      <c r="I20" s="155">
        <v>2.4</v>
      </c>
      <c r="J20" s="155">
        <v>8</v>
      </c>
      <c r="K20" s="150">
        <v>94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</row>
    <row r="21" spans="2:19" s="37" customFormat="1" x14ac:dyDescent="0.25">
      <c r="B21" s="212" t="s">
        <v>62</v>
      </c>
      <c r="C21" s="213">
        <v>30</v>
      </c>
      <c r="D21" s="213">
        <v>30</v>
      </c>
      <c r="E21" s="247"/>
      <c r="F21" s="243">
        <v>30</v>
      </c>
      <c r="G21" s="220"/>
      <c r="H21" s="467">
        <v>2.4</v>
      </c>
      <c r="I21" s="467">
        <v>0.5</v>
      </c>
      <c r="J21" s="467">
        <v>11.4</v>
      </c>
      <c r="K21" s="467">
        <v>118</v>
      </c>
      <c r="L21" s="469">
        <v>0</v>
      </c>
      <c r="M21" s="467">
        <v>4.4999999999999998E-2</v>
      </c>
      <c r="N21" s="467">
        <v>0</v>
      </c>
      <c r="O21" s="467">
        <v>0.58499999999999996</v>
      </c>
      <c r="P21" s="467">
        <v>10.15</v>
      </c>
      <c r="Q21" s="467">
        <v>38.36</v>
      </c>
      <c r="R21" s="467">
        <v>14.56</v>
      </c>
      <c r="S21" s="467">
        <v>0.88</v>
      </c>
    </row>
    <row r="22" spans="2:19" s="40" customFormat="1" x14ac:dyDescent="0.25">
      <c r="B22" s="212" t="s">
        <v>307</v>
      </c>
      <c r="C22" s="213">
        <v>16</v>
      </c>
      <c r="D22" s="213">
        <v>16</v>
      </c>
      <c r="E22" s="247"/>
      <c r="F22" s="243">
        <v>16</v>
      </c>
      <c r="G22" s="463"/>
      <c r="H22" s="467">
        <v>1.1000000000000001</v>
      </c>
      <c r="I22" s="467">
        <v>0.2</v>
      </c>
      <c r="J22" s="467">
        <v>5.5</v>
      </c>
      <c r="K22" s="10">
        <v>26.4</v>
      </c>
      <c r="L22" s="469"/>
      <c r="M22" s="467"/>
      <c r="N22" s="467"/>
      <c r="O22" s="467"/>
      <c r="P22" s="467"/>
      <c r="Q22" s="467"/>
      <c r="R22" s="467"/>
      <c r="S22" s="467"/>
    </row>
    <row r="23" spans="2:19" s="37" customFormat="1" x14ac:dyDescent="0.25">
      <c r="B23" s="216"/>
      <c r="C23" s="222"/>
      <c r="D23" s="222"/>
      <c r="E23" s="223"/>
      <c r="F23" s="249">
        <v>586</v>
      </c>
      <c r="G23" s="220"/>
      <c r="H23" s="210"/>
      <c r="I23" s="155"/>
      <c r="J23" s="155"/>
      <c r="K23" s="150"/>
      <c r="L23" s="155"/>
      <c r="M23" s="155"/>
      <c r="N23" s="155"/>
      <c r="O23" s="155"/>
      <c r="P23" s="155"/>
      <c r="Q23" s="155"/>
      <c r="R23" s="155"/>
      <c r="S23" s="155"/>
    </row>
    <row r="24" spans="2:19" s="40" customFormat="1" x14ac:dyDescent="0.25">
      <c r="B24" s="216" t="s">
        <v>303</v>
      </c>
      <c r="C24" s="222"/>
      <c r="D24" s="222"/>
      <c r="E24" s="223"/>
      <c r="F24" s="249"/>
      <c r="G24" s="463"/>
      <c r="H24" s="210"/>
      <c r="I24" s="467"/>
      <c r="J24" s="467"/>
      <c r="K24" s="461"/>
      <c r="L24" s="467"/>
      <c r="M24" s="467"/>
      <c r="N24" s="467"/>
      <c r="O24" s="467"/>
      <c r="P24" s="467"/>
      <c r="Q24" s="467"/>
      <c r="R24" s="467"/>
      <c r="S24" s="467"/>
    </row>
    <row r="25" spans="2:19" s="40" customFormat="1" x14ac:dyDescent="0.25">
      <c r="B25" s="39" t="s">
        <v>306</v>
      </c>
      <c r="C25" s="222">
        <v>200</v>
      </c>
      <c r="D25" s="222">
        <v>200</v>
      </c>
      <c r="E25" s="281"/>
      <c r="F25" s="222"/>
      <c r="G25" s="463"/>
      <c r="H25" s="467">
        <v>0.1</v>
      </c>
      <c r="I25" s="467">
        <v>0</v>
      </c>
      <c r="J25" s="467">
        <v>22</v>
      </c>
      <c r="K25" s="461">
        <v>88</v>
      </c>
      <c r="L25" s="469">
        <v>19</v>
      </c>
      <c r="M25" s="467">
        <v>1.2999999999999999E-2</v>
      </c>
      <c r="N25" s="467">
        <v>0</v>
      </c>
      <c r="O25" s="467">
        <v>0</v>
      </c>
      <c r="P25" s="467">
        <v>15</v>
      </c>
      <c r="Q25" s="467">
        <v>21.25</v>
      </c>
      <c r="R25" s="467">
        <v>8.75</v>
      </c>
      <c r="S25" s="467">
        <v>1.63</v>
      </c>
    </row>
    <row r="26" spans="2:19" s="37" customFormat="1" x14ac:dyDescent="0.25">
      <c r="B26" s="216"/>
      <c r="C26" s="222"/>
      <c r="D26" s="222"/>
      <c r="E26" s="250"/>
      <c r="F26" s="250"/>
      <c r="G26" s="220"/>
      <c r="H26" s="210"/>
      <c r="I26" s="155"/>
      <c r="J26" s="155"/>
      <c r="K26" s="150"/>
      <c r="L26" s="155"/>
      <c r="M26" s="155"/>
      <c r="N26" s="155"/>
      <c r="O26" s="155"/>
      <c r="P26" s="155"/>
      <c r="Q26" s="155"/>
      <c r="R26" s="155"/>
      <c r="S26" s="155"/>
    </row>
    <row r="27" spans="2:19" s="37" customFormat="1" x14ac:dyDescent="0.25">
      <c r="B27" s="224" t="s">
        <v>37</v>
      </c>
      <c r="C27" s="225"/>
      <c r="D27" s="225"/>
      <c r="E27" s="551" t="s">
        <v>248</v>
      </c>
      <c r="F27" s="551"/>
      <c r="G27" s="552"/>
      <c r="H27" s="210">
        <f t="shared" ref="H27:S27" si="1">H28+H42+H52+H65+H69+H70+H62</f>
        <v>23.44</v>
      </c>
      <c r="I27" s="210">
        <f t="shared" si="1"/>
        <v>26.497</v>
      </c>
      <c r="J27" s="210">
        <f t="shared" si="1"/>
        <v>74.64</v>
      </c>
      <c r="K27" s="210">
        <f t="shared" si="1"/>
        <v>683.48</v>
      </c>
      <c r="L27" s="210">
        <f t="shared" si="1"/>
        <v>28.77</v>
      </c>
      <c r="M27" s="210">
        <f t="shared" si="1"/>
        <v>0.31180999999999998</v>
      </c>
      <c r="N27" s="210">
        <f t="shared" si="1"/>
        <v>9.9999999999999992E-2</v>
      </c>
      <c r="O27" s="210">
        <f t="shared" si="1"/>
        <v>1.8139999999999998</v>
      </c>
      <c r="P27" s="210">
        <f t="shared" si="1"/>
        <v>188.53000000000003</v>
      </c>
      <c r="Q27" s="210">
        <f t="shared" si="1"/>
        <v>334.56</v>
      </c>
      <c r="R27" s="210">
        <f t="shared" si="1"/>
        <v>79.956999999999994</v>
      </c>
      <c r="S27" s="210">
        <f t="shared" si="1"/>
        <v>3.677</v>
      </c>
    </row>
    <row r="28" spans="2:19" s="37" customFormat="1" x14ac:dyDescent="0.25">
      <c r="B28" s="554" t="s">
        <v>178</v>
      </c>
      <c r="C28" s="554"/>
      <c r="D28" s="554"/>
      <c r="E28" s="247"/>
      <c r="F28" s="243" t="s">
        <v>179</v>
      </c>
      <c r="G28" s="220"/>
      <c r="H28" s="210">
        <v>7.71</v>
      </c>
      <c r="I28" s="155">
        <v>13.41</v>
      </c>
      <c r="J28" s="155">
        <v>7.3</v>
      </c>
      <c r="K28" s="150">
        <v>204.58</v>
      </c>
      <c r="L28" s="155">
        <v>1.37</v>
      </c>
      <c r="M28" s="155">
        <v>0.18</v>
      </c>
      <c r="N28" s="155">
        <v>2.1999999999999999E-2</v>
      </c>
      <c r="O28" s="155">
        <v>0.626</v>
      </c>
      <c r="P28" s="155">
        <v>55.59</v>
      </c>
      <c r="Q28" s="155">
        <v>138.94</v>
      </c>
      <c r="R28" s="155">
        <v>13.12</v>
      </c>
      <c r="S28" s="155">
        <v>0.377</v>
      </c>
    </row>
    <row r="29" spans="2:19" s="37" customFormat="1" x14ac:dyDescent="0.25">
      <c r="B29" s="216" t="s">
        <v>180</v>
      </c>
      <c r="C29" s="220">
        <v>15</v>
      </c>
      <c r="D29" s="220">
        <v>12</v>
      </c>
      <c r="E29" s="247"/>
      <c r="F29" s="243"/>
      <c r="G29" s="220"/>
      <c r="H29" s="210"/>
      <c r="I29" s="155"/>
      <c r="J29" s="155"/>
      <c r="K29" s="150"/>
      <c r="L29" s="155"/>
      <c r="M29" s="155"/>
      <c r="N29" s="155"/>
      <c r="O29" s="155"/>
      <c r="P29" s="155"/>
      <c r="Q29" s="155"/>
      <c r="R29" s="155"/>
      <c r="S29" s="155"/>
    </row>
    <row r="30" spans="2:19" s="37" customFormat="1" x14ac:dyDescent="0.25">
      <c r="B30" s="216" t="s">
        <v>120</v>
      </c>
      <c r="C30" s="220">
        <v>54</v>
      </c>
      <c r="D30" s="220">
        <v>40</v>
      </c>
      <c r="E30" s="247"/>
      <c r="F30" s="243"/>
      <c r="G30" s="220"/>
      <c r="H30" s="210"/>
      <c r="I30" s="155"/>
      <c r="J30" s="155"/>
      <c r="K30" s="150"/>
      <c r="L30" s="155"/>
      <c r="M30" s="155"/>
      <c r="N30" s="155"/>
      <c r="O30" s="155"/>
      <c r="P30" s="155"/>
      <c r="Q30" s="155"/>
      <c r="R30" s="155"/>
      <c r="S30" s="155"/>
    </row>
    <row r="31" spans="2:19" s="37" customFormat="1" x14ac:dyDescent="0.25">
      <c r="B31" s="216" t="s">
        <v>41</v>
      </c>
      <c r="C31" s="220">
        <v>58</v>
      </c>
      <c r="D31" s="220">
        <v>40</v>
      </c>
      <c r="E31" s="247"/>
      <c r="F31" s="243"/>
      <c r="G31" s="220"/>
      <c r="H31" s="210"/>
      <c r="I31" s="155"/>
      <c r="J31" s="155"/>
      <c r="K31" s="150"/>
      <c r="L31" s="155"/>
      <c r="M31" s="155"/>
      <c r="N31" s="155"/>
      <c r="O31" s="155"/>
      <c r="P31" s="155"/>
      <c r="Q31" s="155"/>
      <c r="R31" s="155"/>
      <c r="S31" s="155"/>
    </row>
    <row r="32" spans="2:19" s="37" customFormat="1" x14ac:dyDescent="0.25">
      <c r="B32" s="216" t="s">
        <v>122</v>
      </c>
      <c r="C32" s="220">
        <v>62</v>
      </c>
      <c r="D32" s="220">
        <v>40</v>
      </c>
      <c r="E32" s="247"/>
      <c r="F32" s="243"/>
      <c r="G32" s="220"/>
      <c r="H32" s="210"/>
      <c r="I32" s="155"/>
      <c r="J32" s="155"/>
      <c r="K32" s="150"/>
      <c r="L32" s="155"/>
      <c r="M32" s="155"/>
      <c r="N32" s="155"/>
      <c r="O32" s="155"/>
      <c r="P32" s="155"/>
      <c r="Q32" s="155"/>
      <c r="R32" s="155"/>
      <c r="S32" s="155"/>
    </row>
    <row r="33" spans="2:19" s="37" customFormat="1" x14ac:dyDescent="0.25">
      <c r="B33" s="216" t="s">
        <v>91</v>
      </c>
      <c r="C33" s="220">
        <v>67</v>
      </c>
      <c r="D33" s="220">
        <v>40</v>
      </c>
      <c r="E33" s="247"/>
      <c r="F33" s="243"/>
      <c r="G33" s="220"/>
      <c r="H33" s="210"/>
      <c r="I33" s="155"/>
      <c r="J33" s="155"/>
      <c r="K33" s="150"/>
      <c r="L33" s="155"/>
      <c r="M33" s="155"/>
      <c r="N33" s="155"/>
      <c r="O33" s="155"/>
      <c r="P33" s="155"/>
      <c r="Q33" s="155"/>
      <c r="R33" s="155"/>
      <c r="S33" s="155"/>
    </row>
    <row r="34" spans="2:19" s="37" customFormat="1" x14ac:dyDescent="0.25">
      <c r="B34" s="216" t="s">
        <v>157</v>
      </c>
      <c r="C34" s="220">
        <v>25</v>
      </c>
      <c r="D34" s="220">
        <v>25</v>
      </c>
      <c r="E34" s="247"/>
      <c r="F34" s="243"/>
      <c r="G34" s="220"/>
      <c r="H34" s="210"/>
      <c r="I34" s="155"/>
      <c r="J34" s="155"/>
      <c r="K34" s="150"/>
      <c r="L34" s="155"/>
      <c r="M34" s="155"/>
      <c r="N34" s="155"/>
      <c r="O34" s="155"/>
      <c r="P34" s="155"/>
      <c r="Q34" s="155"/>
      <c r="R34" s="155"/>
      <c r="S34" s="155"/>
    </row>
    <row r="35" spans="2:19" s="37" customFormat="1" x14ac:dyDescent="0.25">
      <c r="B35" s="215" t="s">
        <v>44</v>
      </c>
      <c r="C35" s="220">
        <v>13</v>
      </c>
      <c r="D35" s="220">
        <v>10</v>
      </c>
      <c r="E35" s="247"/>
      <c r="F35" s="243"/>
      <c r="G35" s="220"/>
      <c r="H35" s="210"/>
      <c r="I35" s="155"/>
      <c r="J35" s="155"/>
      <c r="K35" s="150"/>
      <c r="L35" s="155"/>
      <c r="M35" s="155"/>
      <c r="N35" s="155"/>
      <c r="O35" s="155"/>
      <c r="P35" s="155"/>
      <c r="Q35" s="155"/>
      <c r="R35" s="155"/>
      <c r="S35" s="155"/>
    </row>
    <row r="36" spans="2:19" s="37" customFormat="1" x14ac:dyDescent="0.25">
      <c r="B36" s="216" t="s">
        <v>45</v>
      </c>
      <c r="C36" s="220">
        <v>14</v>
      </c>
      <c r="D36" s="220">
        <v>10</v>
      </c>
      <c r="E36" s="247"/>
      <c r="F36" s="243"/>
      <c r="G36" s="220"/>
      <c r="H36" s="210"/>
      <c r="I36" s="155"/>
      <c r="J36" s="155"/>
      <c r="K36" s="150"/>
      <c r="L36" s="155"/>
      <c r="M36" s="155"/>
      <c r="N36" s="155"/>
      <c r="O36" s="155"/>
      <c r="P36" s="155"/>
      <c r="Q36" s="155"/>
      <c r="R36" s="155"/>
      <c r="S36" s="155"/>
    </row>
    <row r="37" spans="2:19" s="37" customFormat="1" x14ac:dyDescent="0.25">
      <c r="B37" s="218" t="s">
        <v>51</v>
      </c>
      <c r="C37" s="220">
        <v>2</v>
      </c>
      <c r="D37" s="220">
        <v>2</v>
      </c>
      <c r="E37" s="247"/>
      <c r="F37" s="243"/>
      <c r="G37" s="220"/>
      <c r="H37" s="210"/>
      <c r="I37" s="155"/>
      <c r="J37" s="155"/>
      <c r="K37" s="150"/>
      <c r="L37" s="155"/>
      <c r="M37" s="155"/>
      <c r="N37" s="155"/>
      <c r="O37" s="155"/>
      <c r="P37" s="155"/>
      <c r="Q37" s="155"/>
      <c r="R37" s="155"/>
      <c r="S37" s="155"/>
    </row>
    <row r="38" spans="2:19" s="37" customFormat="1" x14ac:dyDescent="0.25">
      <c r="B38" s="218" t="s">
        <v>46</v>
      </c>
      <c r="C38" s="220">
        <v>10</v>
      </c>
      <c r="D38" s="220">
        <v>8</v>
      </c>
      <c r="E38" s="247"/>
      <c r="F38" s="243"/>
      <c r="G38" s="220"/>
      <c r="H38" s="210"/>
      <c r="I38" s="155"/>
      <c r="J38" s="155"/>
      <c r="K38" s="150"/>
      <c r="L38" s="155"/>
      <c r="M38" s="155"/>
      <c r="N38" s="155"/>
      <c r="O38" s="155"/>
      <c r="P38" s="155"/>
      <c r="Q38" s="155"/>
      <c r="R38" s="155"/>
      <c r="S38" s="155"/>
    </row>
    <row r="39" spans="2:19" s="37" customFormat="1" x14ac:dyDescent="0.25">
      <c r="B39" s="218" t="s">
        <v>29</v>
      </c>
      <c r="C39" s="220">
        <v>3</v>
      </c>
      <c r="D39" s="220">
        <v>3</v>
      </c>
      <c r="E39" s="247"/>
      <c r="F39" s="243"/>
      <c r="G39" s="220"/>
      <c r="H39" s="210"/>
      <c r="I39" s="155"/>
      <c r="J39" s="155"/>
      <c r="K39" s="150"/>
      <c r="L39" s="155"/>
      <c r="M39" s="155"/>
      <c r="N39" s="155"/>
      <c r="O39" s="155"/>
      <c r="P39" s="155"/>
      <c r="Q39" s="155"/>
      <c r="R39" s="155"/>
      <c r="S39" s="155"/>
    </row>
    <row r="40" spans="2:19" s="37" customFormat="1" x14ac:dyDescent="0.25">
      <c r="B40" s="218" t="s">
        <v>33</v>
      </c>
      <c r="C40" s="220">
        <v>9.5</v>
      </c>
      <c r="D40" s="220">
        <v>8</v>
      </c>
      <c r="E40" s="247"/>
      <c r="F40" s="243"/>
      <c r="G40" s="220"/>
      <c r="H40" s="210"/>
      <c r="I40" s="155"/>
      <c r="J40" s="155"/>
      <c r="K40" s="150"/>
      <c r="L40" s="155"/>
      <c r="M40" s="155"/>
      <c r="N40" s="155"/>
      <c r="O40" s="155"/>
      <c r="P40" s="155"/>
      <c r="Q40" s="155"/>
      <c r="R40" s="155"/>
      <c r="S40" s="155"/>
    </row>
    <row r="41" spans="2:19" s="40" customFormat="1" x14ac:dyDescent="0.25">
      <c r="B41" s="218"/>
      <c r="C41" s="453"/>
      <c r="D41" s="453"/>
      <c r="E41" s="247"/>
      <c r="F41" s="243"/>
      <c r="G41" s="453"/>
      <c r="H41" s="210"/>
      <c r="I41" s="455"/>
      <c r="J41" s="455"/>
      <c r="K41" s="450"/>
      <c r="L41" s="455"/>
      <c r="M41" s="455"/>
      <c r="N41" s="455"/>
      <c r="O41" s="455"/>
      <c r="P41" s="455"/>
      <c r="Q41" s="455"/>
      <c r="R41" s="455"/>
      <c r="S41" s="455"/>
    </row>
    <row r="42" spans="2:19" s="37" customFormat="1" x14ac:dyDescent="0.25">
      <c r="B42" s="212" t="s">
        <v>257</v>
      </c>
      <c r="C42" s="213"/>
      <c r="D42" s="213"/>
      <c r="E42" s="247"/>
      <c r="F42" s="243">
        <v>90</v>
      </c>
      <c r="G42" s="220"/>
      <c r="H42" s="210">
        <v>9.86</v>
      </c>
      <c r="I42" s="155">
        <v>7.58</v>
      </c>
      <c r="J42" s="155">
        <v>14.8</v>
      </c>
      <c r="K42" s="150">
        <v>177.3</v>
      </c>
      <c r="L42" s="155">
        <v>0.01</v>
      </c>
      <c r="M42" s="155">
        <v>3.5999999999999997E-2</v>
      </c>
      <c r="N42" s="155">
        <v>1.7999999999999999E-2</v>
      </c>
      <c r="O42" s="155">
        <v>0.40300000000000002</v>
      </c>
      <c r="P42" s="155">
        <v>17.510000000000002</v>
      </c>
      <c r="Q42" s="155">
        <v>67.59</v>
      </c>
      <c r="R42" s="155">
        <v>11.487</v>
      </c>
      <c r="S42" s="155">
        <v>0.57999999999999996</v>
      </c>
    </row>
    <row r="43" spans="2:19" s="37" customFormat="1" x14ac:dyDescent="0.25">
      <c r="B43" s="215" t="s">
        <v>135</v>
      </c>
      <c r="C43" s="216">
        <v>100</v>
      </c>
      <c r="D43" s="215">
        <v>60</v>
      </c>
      <c r="E43" s="247"/>
      <c r="F43" s="243"/>
      <c r="G43" s="220"/>
      <c r="H43" s="210"/>
      <c r="I43" s="155"/>
      <c r="J43" s="155"/>
      <c r="K43" s="150"/>
      <c r="L43" s="155"/>
      <c r="M43" s="155"/>
      <c r="N43" s="155"/>
      <c r="O43" s="155"/>
      <c r="P43" s="155"/>
      <c r="Q43" s="155"/>
      <c r="R43" s="155"/>
      <c r="S43" s="155"/>
    </row>
    <row r="44" spans="2:19" s="37" customFormat="1" x14ac:dyDescent="0.25">
      <c r="B44" s="217" t="s">
        <v>144</v>
      </c>
      <c r="C44" s="216">
        <v>10</v>
      </c>
      <c r="D44" s="215">
        <v>7.5</v>
      </c>
      <c r="E44" s="247"/>
      <c r="F44" s="243"/>
      <c r="G44" s="220"/>
      <c r="H44" s="210"/>
      <c r="I44" s="155"/>
      <c r="J44" s="155"/>
      <c r="K44" s="150"/>
      <c r="L44" s="155"/>
      <c r="M44" s="155"/>
      <c r="N44" s="155"/>
      <c r="O44" s="155"/>
      <c r="P44" s="155"/>
      <c r="Q44" s="155"/>
      <c r="R44" s="155"/>
      <c r="S44" s="155"/>
    </row>
    <row r="45" spans="2:19" s="37" customFormat="1" x14ac:dyDescent="0.25">
      <c r="B45" s="218" t="s">
        <v>26</v>
      </c>
      <c r="C45" s="213">
        <v>10</v>
      </c>
      <c r="D45" s="213">
        <v>10</v>
      </c>
      <c r="E45" s="247"/>
      <c r="F45" s="243"/>
      <c r="G45" s="220"/>
      <c r="H45" s="210"/>
      <c r="I45" s="155"/>
      <c r="J45" s="155"/>
      <c r="K45" s="150"/>
      <c r="L45" s="155"/>
      <c r="M45" s="155"/>
      <c r="N45" s="155"/>
      <c r="O45" s="155"/>
      <c r="P45" s="155"/>
      <c r="Q45" s="155"/>
      <c r="R45" s="155"/>
      <c r="S45" s="155"/>
    </row>
    <row r="46" spans="2:19" s="37" customFormat="1" x14ac:dyDescent="0.25">
      <c r="B46" s="217" t="s">
        <v>29</v>
      </c>
      <c r="C46" s="213">
        <v>3</v>
      </c>
      <c r="D46" s="213">
        <v>3</v>
      </c>
      <c r="E46" s="247"/>
      <c r="F46" s="243"/>
      <c r="G46" s="220"/>
      <c r="H46" s="210"/>
      <c r="I46" s="155"/>
      <c r="J46" s="155"/>
      <c r="K46" s="150"/>
      <c r="L46" s="155"/>
      <c r="M46" s="155"/>
      <c r="N46" s="155"/>
      <c r="O46" s="155"/>
      <c r="P46" s="155"/>
      <c r="Q46" s="155"/>
      <c r="R46" s="155"/>
      <c r="S46" s="155"/>
    </row>
    <row r="47" spans="2:19" s="37" customFormat="1" x14ac:dyDescent="0.25">
      <c r="B47" s="218" t="s">
        <v>156</v>
      </c>
      <c r="C47" s="213">
        <v>3</v>
      </c>
      <c r="D47" s="213">
        <v>3</v>
      </c>
      <c r="E47" s="247"/>
      <c r="F47" s="243"/>
      <c r="G47" s="220"/>
      <c r="H47" s="210"/>
      <c r="I47" s="155"/>
      <c r="J47" s="155"/>
      <c r="K47" s="150"/>
      <c r="L47" s="155"/>
      <c r="M47" s="155"/>
      <c r="N47" s="155"/>
      <c r="O47" s="155"/>
      <c r="P47" s="155"/>
      <c r="Q47" s="155"/>
      <c r="R47" s="155"/>
      <c r="S47" s="155"/>
    </row>
    <row r="48" spans="2:19" s="37" customFormat="1" x14ac:dyDescent="0.25">
      <c r="B48" s="218" t="s">
        <v>101</v>
      </c>
      <c r="C48" s="213">
        <v>5</v>
      </c>
      <c r="D48" s="213">
        <v>5</v>
      </c>
      <c r="E48" s="247"/>
      <c r="F48" s="243"/>
      <c r="G48" s="220"/>
      <c r="H48" s="210"/>
      <c r="I48" s="155"/>
      <c r="J48" s="155"/>
      <c r="K48" s="150"/>
      <c r="L48" s="155"/>
      <c r="M48" s="155"/>
      <c r="N48" s="155"/>
      <c r="O48" s="155"/>
      <c r="P48" s="155"/>
      <c r="Q48" s="155"/>
      <c r="R48" s="155"/>
      <c r="S48" s="155"/>
    </row>
    <row r="49" spans="2:19" s="37" customFormat="1" x14ac:dyDescent="0.25">
      <c r="B49" s="218" t="s">
        <v>56</v>
      </c>
      <c r="C49" s="213">
        <v>5</v>
      </c>
      <c r="D49" s="213">
        <v>5</v>
      </c>
      <c r="E49" s="247"/>
      <c r="F49" s="243"/>
      <c r="G49" s="220"/>
      <c r="H49" s="210"/>
      <c r="I49" s="155"/>
      <c r="J49" s="155"/>
      <c r="K49" s="150"/>
      <c r="L49" s="155"/>
      <c r="M49" s="155"/>
      <c r="N49" s="155"/>
      <c r="O49" s="155"/>
      <c r="P49" s="155"/>
      <c r="Q49" s="155"/>
      <c r="R49" s="155"/>
      <c r="S49" s="155"/>
    </row>
    <row r="50" spans="2:19" s="37" customFormat="1" x14ac:dyDescent="0.25">
      <c r="B50" s="218" t="s">
        <v>51</v>
      </c>
      <c r="C50" s="213">
        <v>2</v>
      </c>
      <c r="D50" s="213">
        <v>2</v>
      </c>
      <c r="E50" s="247"/>
      <c r="F50" s="243"/>
      <c r="G50" s="220"/>
      <c r="H50" s="210"/>
      <c r="I50" s="155"/>
      <c r="J50" s="155"/>
      <c r="K50" s="150"/>
      <c r="L50" s="155"/>
      <c r="M50" s="155"/>
      <c r="N50" s="155"/>
      <c r="O50" s="155"/>
      <c r="P50" s="155"/>
      <c r="Q50" s="155"/>
      <c r="R50" s="155"/>
      <c r="S50" s="155"/>
    </row>
    <row r="51" spans="2:19" s="40" customFormat="1" x14ac:dyDescent="0.25">
      <c r="B51" s="218"/>
      <c r="C51" s="213"/>
      <c r="D51" s="213"/>
      <c r="E51" s="247"/>
      <c r="F51" s="243"/>
      <c r="G51" s="453"/>
      <c r="H51" s="210"/>
      <c r="I51" s="455"/>
      <c r="J51" s="455"/>
      <c r="K51" s="450"/>
      <c r="L51" s="455"/>
      <c r="M51" s="455"/>
      <c r="N51" s="455"/>
      <c r="O51" s="455"/>
      <c r="P51" s="455"/>
      <c r="Q51" s="455"/>
      <c r="R51" s="455"/>
      <c r="S51" s="455"/>
    </row>
    <row r="52" spans="2:19" s="37" customFormat="1" x14ac:dyDescent="0.25">
      <c r="B52" s="221" t="s">
        <v>130</v>
      </c>
      <c r="C52" s="220"/>
      <c r="D52" s="220"/>
      <c r="E52" s="239"/>
      <c r="F52" s="244">
        <v>150</v>
      </c>
      <c r="G52" s="210"/>
      <c r="H52" s="210">
        <v>3</v>
      </c>
      <c r="I52" s="177">
        <v>4.95</v>
      </c>
      <c r="J52" s="177">
        <v>18.96</v>
      </c>
      <c r="K52" s="176">
        <v>112.5</v>
      </c>
      <c r="L52" s="177">
        <v>25.5</v>
      </c>
      <c r="M52" s="177">
        <v>0.02</v>
      </c>
      <c r="N52" s="177">
        <v>0.06</v>
      </c>
      <c r="O52" s="177">
        <v>0.2</v>
      </c>
      <c r="P52" s="177">
        <v>87</v>
      </c>
      <c r="Q52" s="177">
        <v>60</v>
      </c>
      <c r="R52" s="177">
        <v>30</v>
      </c>
      <c r="S52" s="177">
        <v>1.2</v>
      </c>
    </row>
    <row r="53" spans="2:19" s="37" customFormat="1" x14ac:dyDescent="0.25">
      <c r="B53" s="218" t="s">
        <v>131</v>
      </c>
      <c r="C53" s="220">
        <v>192</v>
      </c>
      <c r="D53" s="220">
        <v>164</v>
      </c>
      <c r="E53" s="239"/>
      <c r="F53" s="220"/>
      <c r="G53" s="210"/>
      <c r="H53" s="210"/>
      <c r="I53" s="155"/>
      <c r="J53" s="150"/>
      <c r="K53" s="155"/>
      <c r="L53" s="155"/>
      <c r="M53" s="155"/>
      <c r="N53" s="155"/>
      <c r="O53" s="155"/>
      <c r="P53" s="155"/>
      <c r="Q53" s="155"/>
      <c r="R53" s="155"/>
      <c r="S53" s="78"/>
    </row>
    <row r="54" spans="2:19" s="37" customFormat="1" x14ac:dyDescent="0.25">
      <c r="B54" s="216" t="s">
        <v>29</v>
      </c>
      <c r="C54" s="220">
        <v>4.8</v>
      </c>
      <c r="D54" s="220">
        <v>4.8</v>
      </c>
      <c r="E54" s="245"/>
      <c r="F54" s="220"/>
      <c r="G54" s="210"/>
      <c r="H54" s="210"/>
      <c r="I54" s="155"/>
      <c r="J54" s="150"/>
      <c r="K54" s="155"/>
      <c r="L54" s="155"/>
      <c r="M54" s="155"/>
      <c r="N54" s="155"/>
      <c r="O54" s="155"/>
      <c r="P54" s="155"/>
      <c r="Q54" s="155"/>
      <c r="R54" s="155"/>
      <c r="S54" s="78"/>
    </row>
    <row r="55" spans="2:19" s="37" customFormat="1" x14ac:dyDescent="0.25">
      <c r="B55" s="216" t="s">
        <v>132</v>
      </c>
      <c r="C55" s="220">
        <v>6.2</v>
      </c>
      <c r="D55" s="220">
        <v>5</v>
      </c>
      <c r="E55" s="246"/>
      <c r="F55" s="220"/>
      <c r="G55" s="210"/>
      <c r="H55" s="210"/>
      <c r="I55" s="155"/>
      <c r="J55" s="150"/>
      <c r="K55" s="155"/>
      <c r="L55" s="155"/>
      <c r="M55" s="155"/>
      <c r="N55" s="155"/>
      <c r="O55" s="155"/>
      <c r="P55" s="155"/>
      <c r="Q55" s="155"/>
      <c r="R55" s="155"/>
      <c r="S55" s="155"/>
    </row>
    <row r="56" spans="2:19" s="37" customFormat="1" x14ac:dyDescent="0.25">
      <c r="B56" s="216" t="s">
        <v>133</v>
      </c>
      <c r="C56" s="220"/>
      <c r="D56" s="220"/>
      <c r="E56" s="246"/>
      <c r="F56" s="220"/>
      <c r="G56" s="210"/>
      <c r="H56" s="210"/>
      <c r="I56" s="155"/>
      <c r="J56" s="150"/>
      <c r="K56" s="155"/>
      <c r="L56" s="155"/>
      <c r="M56" s="155"/>
      <c r="N56" s="155"/>
      <c r="O56" s="155"/>
      <c r="P56" s="155"/>
      <c r="Q56" s="155"/>
      <c r="R56" s="155"/>
      <c r="S56" s="155"/>
    </row>
    <row r="57" spans="2:19" s="37" customFormat="1" x14ac:dyDescent="0.25">
      <c r="B57" s="216" t="s">
        <v>46</v>
      </c>
      <c r="C57" s="220">
        <v>6.2</v>
      </c>
      <c r="D57" s="220">
        <v>5</v>
      </c>
      <c r="E57" s="246"/>
      <c r="F57" s="220"/>
      <c r="G57" s="210"/>
      <c r="H57" s="210"/>
      <c r="I57" s="155"/>
      <c r="J57" s="150"/>
      <c r="K57" s="155"/>
      <c r="L57" s="155"/>
      <c r="M57" s="155"/>
      <c r="N57" s="155"/>
      <c r="O57" s="155"/>
      <c r="P57" s="155"/>
      <c r="Q57" s="155"/>
      <c r="R57" s="155"/>
      <c r="S57" s="155"/>
    </row>
    <row r="58" spans="2:19" s="37" customFormat="1" ht="45" x14ac:dyDescent="0.25">
      <c r="B58" s="215" t="s">
        <v>47</v>
      </c>
      <c r="C58" s="220">
        <v>2</v>
      </c>
      <c r="D58" s="220">
        <v>2</v>
      </c>
      <c r="E58" s="246"/>
      <c r="F58" s="220"/>
      <c r="G58" s="210"/>
      <c r="H58" s="210"/>
      <c r="I58" s="155"/>
      <c r="J58" s="150"/>
      <c r="K58" s="155"/>
      <c r="L58" s="155"/>
      <c r="M58" s="155"/>
      <c r="N58" s="155"/>
      <c r="O58" s="155"/>
      <c r="P58" s="155"/>
      <c r="Q58" s="155"/>
      <c r="R58" s="155"/>
      <c r="S58" s="155"/>
    </row>
    <row r="59" spans="2:19" s="37" customFormat="1" x14ac:dyDescent="0.25">
      <c r="B59" s="215" t="s">
        <v>101</v>
      </c>
      <c r="C59" s="220">
        <v>3</v>
      </c>
      <c r="D59" s="220">
        <v>3</v>
      </c>
      <c r="E59" s="246"/>
      <c r="F59" s="220"/>
      <c r="G59" s="210"/>
      <c r="H59" s="210"/>
      <c r="I59" s="155"/>
      <c r="J59" s="150"/>
      <c r="K59" s="155"/>
      <c r="L59" s="155"/>
      <c r="M59" s="155"/>
      <c r="N59" s="155"/>
      <c r="O59" s="155"/>
      <c r="P59" s="155"/>
      <c r="Q59" s="155"/>
      <c r="R59" s="155"/>
      <c r="S59" s="155"/>
    </row>
    <row r="60" spans="2:19" s="37" customFormat="1" x14ac:dyDescent="0.25">
      <c r="B60" s="215" t="s">
        <v>27</v>
      </c>
      <c r="C60" s="220">
        <v>1.1000000000000001</v>
      </c>
      <c r="D60" s="220">
        <v>1.1000000000000001</v>
      </c>
      <c r="E60" s="246"/>
      <c r="F60" s="220"/>
      <c r="G60" s="210"/>
      <c r="H60" s="210"/>
      <c r="I60" s="155"/>
      <c r="J60" s="150"/>
      <c r="K60" s="155"/>
      <c r="L60" s="155"/>
      <c r="M60" s="155"/>
      <c r="N60" s="155"/>
      <c r="O60" s="155"/>
      <c r="P60" s="155"/>
      <c r="Q60" s="155"/>
      <c r="R60" s="155"/>
      <c r="S60" s="155"/>
    </row>
    <row r="61" spans="2:19" s="37" customFormat="1" x14ac:dyDescent="0.25">
      <c r="B61" s="215"/>
      <c r="C61" s="220"/>
      <c r="D61" s="220"/>
      <c r="E61" s="246"/>
      <c r="F61" s="251"/>
      <c r="G61" s="210"/>
      <c r="H61" s="210"/>
      <c r="I61" s="155"/>
      <c r="J61" s="150"/>
      <c r="K61" s="155"/>
      <c r="L61" s="155"/>
      <c r="M61" s="155"/>
      <c r="N61" s="155"/>
      <c r="O61" s="155"/>
      <c r="P61" s="155"/>
      <c r="Q61" s="155"/>
      <c r="R61" s="155"/>
      <c r="S61" s="155"/>
    </row>
    <row r="62" spans="2:19" s="37" customFormat="1" x14ac:dyDescent="0.25">
      <c r="B62" s="508" t="s">
        <v>314</v>
      </c>
      <c r="C62" s="222">
        <v>67</v>
      </c>
      <c r="D62" s="222">
        <v>60</v>
      </c>
      <c r="E62" s="214"/>
      <c r="F62" s="241">
        <v>60</v>
      </c>
      <c r="G62" s="509"/>
      <c r="H62" s="210">
        <v>0.19</v>
      </c>
      <c r="I62" s="210">
        <v>2.7E-2</v>
      </c>
      <c r="J62" s="210">
        <v>0.51</v>
      </c>
      <c r="K62" s="265">
        <v>10.5</v>
      </c>
      <c r="L62" s="511">
        <v>1.89</v>
      </c>
      <c r="M62" s="511">
        <v>8.0999999999999996E-4</v>
      </c>
      <c r="N62" s="511">
        <v>0</v>
      </c>
      <c r="O62" s="511">
        <v>0</v>
      </c>
      <c r="P62" s="511">
        <v>4.59</v>
      </c>
      <c r="Q62" s="511">
        <v>8.1</v>
      </c>
      <c r="R62" s="511">
        <v>3.78</v>
      </c>
      <c r="S62" s="511">
        <v>0.14000000000000001</v>
      </c>
    </row>
    <row r="63" spans="2:19" s="37" customFormat="1" x14ac:dyDescent="0.25">
      <c r="B63" s="216"/>
      <c r="C63" s="213"/>
      <c r="D63" s="213"/>
      <c r="E63" s="247"/>
      <c r="F63" s="243"/>
      <c r="G63" s="220"/>
      <c r="H63" s="210"/>
      <c r="I63" s="155"/>
      <c r="J63" s="155"/>
      <c r="K63" s="150"/>
      <c r="L63" s="155"/>
      <c r="M63" s="155"/>
      <c r="N63" s="155"/>
      <c r="O63" s="155"/>
      <c r="P63" s="155"/>
      <c r="Q63" s="155"/>
      <c r="R63" s="155"/>
      <c r="S63" s="155"/>
    </row>
    <row r="64" spans="2:19" s="37" customFormat="1" x14ac:dyDescent="0.25">
      <c r="B64" s="285" t="s">
        <v>232</v>
      </c>
      <c r="C64" s="222"/>
      <c r="D64" s="222"/>
      <c r="E64" s="247"/>
      <c r="F64" s="243"/>
      <c r="G64" s="220"/>
      <c r="H64" s="210"/>
      <c r="I64" s="155"/>
      <c r="J64" s="155"/>
      <c r="K64" s="150"/>
      <c r="L64" s="155"/>
      <c r="M64" s="155"/>
      <c r="N64" s="155"/>
      <c r="O64" s="155"/>
      <c r="P64" s="155"/>
      <c r="Q64" s="155"/>
      <c r="R64" s="155"/>
      <c r="S64" s="155"/>
    </row>
    <row r="65" spans="2:19" s="37" customFormat="1" x14ac:dyDescent="0.25">
      <c r="B65" s="216" t="s">
        <v>107</v>
      </c>
      <c r="C65" s="222">
        <v>16.7</v>
      </c>
      <c r="D65" s="222">
        <v>16.7</v>
      </c>
      <c r="E65" s="247"/>
      <c r="F65" s="243">
        <v>200</v>
      </c>
      <c r="G65" s="220"/>
      <c r="H65" s="210">
        <v>0.38</v>
      </c>
      <c r="I65" s="155">
        <v>0.08</v>
      </c>
      <c r="J65" s="155">
        <v>21.97</v>
      </c>
      <c r="K65" s="155">
        <v>74</v>
      </c>
      <c r="L65" s="155">
        <v>0</v>
      </c>
      <c r="M65" s="155">
        <v>0.03</v>
      </c>
      <c r="N65" s="155">
        <v>0</v>
      </c>
      <c r="O65" s="155">
        <v>0</v>
      </c>
      <c r="P65" s="155">
        <v>13.69</v>
      </c>
      <c r="Q65" s="155">
        <v>21.57</v>
      </c>
      <c r="R65" s="155">
        <v>7.01</v>
      </c>
      <c r="S65" s="155">
        <v>0.5</v>
      </c>
    </row>
    <row r="66" spans="2:19" s="37" customFormat="1" x14ac:dyDescent="0.25">
      <c r="B66" s="216" t="s">
        <v>27</v>
      </c>
      <c r="C66" s="222">
        <v>11</v>
      </c>
      <c r="D66" s="222">
        <v>11</v>
      </c>
      <c r="E66" s="247"/>
      <c r="F66" s="243"/>
      <c r="G66" s="220"/>
      <c r="H66" s="210"/>
      <c r="I66" s="155"/>
      <c r="J66" s="155"/>
      <c r="K66" s="150"/>
      <c r="L66" s="155"/>
      <c r="M66" s="155"/>
      <c r="N66" s="155"/>
      <c r="O66" s="155"/>
      <c r="P66" s="155"/>
      <c r="Q66" s="155"/>
      <c r="R66" s="155"/>
      <c r="S66" s="155"/>
    </row>
    <row r="67" spans="2:19" s="37" customFormat="1" x14ac:dyDescent="0.25">
      <c r="B67" s="216" t="s">
        <v>124</v>
      </c>
      <c r="C67" s="222">
        <v>200</v>
      </c>
      <c r="D67" s="222">
        <v>200</v>
      </c>
      <c r="E67" s="247"/>
      <c r="F67" s="243"/>
      <c r="G67" s="220"/>
      <c r="H67" s="210"/>
      <c r="I67" s="155"/>
      <c r="J67" s="155"/>
      <c r="K67" s="150"/>
      <c r="L67" s="155"/>
      <c r="M67" s="155"/>
      <c r="N67" s="155"/>
      <c r="O67" s="155"/>
      <c r="P67" s="155"/>
      <c r="Q67" s="155"/>
      <c r="R67" s="155"/>
      <c r="S67" s="155"/>
    </row>
    <row r="68" spans="2:19" s="40" customFormat="1" x14ac:dyDescent="0.25">
      <c r="B68" s="216"/>
      <c r="C68" s="222"/>
      <c r="D68" s="222"/>
      <c r="E68" s="214"/>
      <c r="F68" s="243"/>
      <c r="G68" s="453"/>
      <c r="H68" s="210"/>
      <c r="I68" s="455"/>
      <c r="J68" s="455"/>
      <c r="K68" s="450"/>
      <c r="L68" s="455"/>
      <c r="M68" s="455"/>
      <c r="N68" s="455"/>
      <c r="O68" s="455"/>
      <c r="P68" s="455"/>
      <c r="Q68" s="455"/>
      <c r="R68" s="455"/>
      <c r="S68" s="455"/>
    </row>
    <row r="69" spans="2:19" s="37" customFormat="1" x14ac:dyDescent="0.25">
      <c r="B69" s="221" t="s">
        <v>62</v>
      </c>
      <c r="C69" s="222">
        <v>30</v>
      </c>
      <c r="D69" s="222">
        <v>30</v>
      </c>
      <c r="E69" s="247"/>
      <c r="F69" s="243">
        <v>30</v>
      </c>
      <c r="G69" s="265"/>
      <c r="H69" s="426">
        <v>1.2</v>
      </c>
      <c r="I69" s="426">
        <v>0.25</v>
      </c>
      <c r="J69" s="426">
        <v>5.6</v>
      </c>
      <c r="K69" s="426">
        <v>72.599999999999994</v>
      </c>
      <c r="L69" s="427">
        <v>0</v>
      </c>
      <c r="M69" s="426">
        <v>4.4999999999999998E-2</v>
      </c>
      <c r="N69" s="426">
        <v>0</v>
      </c>
      <c r="O69" s="426">
        <v>0.58499999999999996</v>
      </c>
      <c r="P69" s="426">
        <v>10.15</v>
      </c>
      <c r="Q69" s="426">
        <v>38.36</v>
      </c>
      <c r="R69" s="426">
        <v>14.56</v>
      </c>
      <c r="S69" s="426">
        <v>0.88</v>
      </c>
    </row>
    <row r="70" spans="2:19" s="40" customFormat="1" x14ac:dyDescent="0.25">
      <c r="B70" s="212" t="s">
        <v>307</v>
      </c>
      <c r="C70" s="213">
        <v>18</v>
      </c>
      <c r="D70" s="213">
        <v>18</v>
      </c>
      <c r="E70" s="247"/>
      <c r="F70" s="243">
        <v>18</v>
      </c>
      <c r="G70" s="463"/>
      <c r="H70" s="467">
        <v>1.1000000000000001</v>
      </c>
      <c r="I70" s="467">
        <v>0.2</v>
      </c>
      <c r="J70" s="467">
        <v>5.5</v>
      </c>
      <c r="K70" s="10">
        <v>32</v>
      </c>
      <c r="L70" s="469"/>
      <c r="M70" s="467"/>
      <c r="N70" s="467"/>
      <c r="O70" s="467"/>
      <c r="P70" s="467"/>
      <c r="Q70" s="467"/>
      <c r="R70" s="467"/>
      <c r="S70" s="467"/>
    </row>
    <row r="71" spans="2:19" s="37" customFormat="1" x14ac:dyDescent="0.25">
      <c r="B71" s="216"/>
      <c r="C71" s="222"/>
      <c r="D71" s="222"/>
      <c r="E71" s="255"/>
      <c r="F71" s="249">
        <v>748</v>
      </c>
      <c r="G71" s="220"/>
      <c r="H71" s="210"/>
      <c r="I71" s="155"/>
      <c r="J71" s="155"/>
      <c r="K71" s="150"/>
      <c r="L71" s="155"/>
      <c r="M71" s="155"/>
      <c r="N71" s="155"/>
      <c r="O71" s="155"/>
      <c r="P71" s="155"/>
      <c r="Q71" s="155"/>
      <c r="R71" s="155"/>
      <c r="S71" s="155"/>
    </row>
    <row r="72" spans="2:19" s="37" customFormat="1" x14ac:dyDescent="0.25">
      <c r="B72" s="218"/>
      <c r="C72" s="231"/>
      <c r="D72" s="231"/>
      <c r="E72" s="345"/>
      <c r="F72" s="256"/>
      <c r="G72" s="251"/>
      <c r="H72" s="210"/>
      <c r="I72" s="155"/>
      <c r="J72" s="155"/>
      <c r="K72" s="150"/>
      <c r="L72" s="155"/>
      <c r="M72" s="155"/>
      <c r="N72" s="155"/>
      <c r="O72" s="155"/>
      <c r="P72" s="155"/>
      <c r="Q72" s="155"/>
      <c r="R72" s="155"/>
      <c r="S72" s="155"/>
    </row>
    <row r="73" spans="2:19" s="37" customFormat="1" x14ac:dyDescent="0.25">
      <c r="B73" s="216"/>
      <c r="C73" s="222"/>
      <c r="D73" s="222"/>
      <c r="E73" s="223"/>
      <c r="F73" s="249"/>
      <c r="G73" s="220"/>
      <c r="H73" s="210"/>
      <c r="I73" s="155"/>
      <c r="J73" s="155"/>
      <c r="K73" s="150"/>
      <c r="L73" s="155"/>
      <c r="M73" s="155"/>
      <c r="N73" s="155"/>
      <c r="O73" s="155"/>
      <c r="P73" s="155"/>
      <c r="Q73" s="155"/>
      <c r="R73" s="155"/>
      <c r="S73" s="155"/>
    </row>
    <row r="74" spans="2:19" s="37" customFormat="1" x14ac:dyDescent="0.25">
      <c r="B74" s="224" t="s">
        <v>74</v>
      </c>
      <c r="C74" s="236"/>
      <c r="D74" s="236"/>
      <c r="E74" s="259"/>
      <c r="F74" s="260"/>
      <c r="G74" s="220"/>
      <c r="H74" s="210">
        <f>H5+H27</f>
        <v>38.93</v>
      </c>
      <c r="I74" s="210">
        <f t="shared" ref="I74:S74" si="2">I5+I27</f>
        <v>39.497</v>
      </c>
      <c r="J74" s="210">
        <f t="shared" si="2"/>
        <v>168.94</v>
      </c>
      <c r="K74" s="210">
        <f t="shared" si="2"/>
        <v>1348.88</v>
      </c>
      <c r="L74" s="210">
        <f t="shared" si="2"/>
        <v>60.730000000000004</v>
      </c>
      <c r="M74" s="210">
        <f t="shared" si="2"/>
        <v>0.45981</v>
      </c>
      <c r="N74" s="210">
        <f t="shared" si="2"/>
        <v>0.122</v>
      </c>
      <c r="O74" s="210">
        <f t="shared" si="2"/>
        <v>3.367</v>
      </c>
      <c r="P74" s="210">
        <f t="shared" si="2"/>
        <v>241.31000000000003</v>
      </c>
      <c r="Q74" s="210">
        <f t="shared" si="2"/>
        <v>547.64</v>
      </c>
      <c r="R74" s="210">
        <f t="shared" si="2"/>
        <v>135.61699999999999</v>
      </c>
      <c r="S74" s="210">
        <f t="shared" si="2"/>
        <v>6.7370000000000001</v>
      </c>
    </row>
  </sheetData>
  <mergeCells count="10">
    <mergeCell ref="B28:D28"/>
    <mergeCell ref="B2:S2"/>
    <mergeCell ref="B3:B4"/>
    <mergeCell ref="C3:C4"/>
    <mergeCell ref="D3:D4"/>
    <mergeCell ref="G3:K3"/>
    <mergeCell ref="L3:O3"/>
    <mergeCell ref="P3:S3"/>
    <mergeCell ref="F5:G5"/>
    <mergeCell ref="E27:G27"/>
  </mergeCells>
  <printOptions horizontalCentered="1"/>
  <pageMargins left="0.70833333333333304" right="0.118055555555556" top="0.35416666666666702" bottom="0.35416666666666702" header="0.51180555555555496" footer="0.51180555555555496"/>
  <pageSetup paperSize="9" scale="69" firstPageNumber="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9</vt:i4>
      </vt:variant>
    </vt:vector>
  </HeadingPairs>
  <TitlesOfParts>
    <vt:vector size="23" baseType="lpstr">
      <vt:lpstr>день 1</vt:lpstr>
      <vt:lpstr>день 2</vt:lpstr>
      <vt:lpstr>день 3</vt:lpstr>
      <vt:lpstr>день 4</vt:lpstr>
      <vt:lpstr>день 5 </vt:lpstr>
      <vt:lpstr>день 6</vt:lpstr>
      <vt:lpstr>день 7</vt:lpstr>
      <vt:lpstr>день 8</vt:lpstr>
      <vt:lpstr>день 9 </vt:lpstr>
      <vt:lpstr>день 10 </vt:lpstr>
      <vt:lpstr>день 11</vt:lpstr>
      <vt:lpstr>день12</vt:lpstr>
      <vt:lpstr>день 12 </vt:lpstr>
      <vt:lpstr>день 13</vt:lpstr>
      <vt:lpstr>'день 1'!Область_печати</vt:lpstr>
      <vt:lpstr>'день 10 '!Область_печати</vt:lpstr>
      <vt:lpstr>'день 12 '!Область_печати</vt:lpstr>
      <vt:lpstr>'день 2'!Область_печати</vt:lpstr>
      <vt:lpstr>'день 3'!Область_печати</vt:lpstr>
      <vt:lpstr>'день 4'!Область_печати</vt:lpstr>
      <vt:lpstr>'день 8'!Область_печати</vt:lpstr>
      <vt:lpstr>'день 9 '!Область_печати</vt:lpstr>
      <vt:lpstr>день12!Область_печати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1</cp:revision>
  <cp:lastPrinted>2021-08-25T04:34:06Z</cp:lastPrinted>
  <dcterms:created xsi:type="dcterms:W3CDTF">2016-10-24T08:38:42Z</dcterms:created>
  <dcterms:modified xsi:type="dcterms:W3CDTF">2022-05-27T09:38:21Z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